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540"/>
  </bookViews>
  <sheets>
    <sheet name="ОБЕД С 12" sheetId="3" r:id="rId1"/>
    <sheet name="Лист2" sheetId="4" r:id="rId2"/>
  </sheets>
  <definedNames>
    <definedName name="_xlnm.Print_Area" localSheetId="0">'ОБЕД С 12'!$A$4:$O$148</definedName>
  </definedNames>
  <calcPr calcId="145621" refMode="R1C1"/>
</workbook>
</file>

<file path=xl/calcChain.xml><?xml version="1.0" encoding="utf-8"?>
<calcChain xmlns="http://schemas.openxmlformats.org/spreadsheetml/2006/main">
  <c r="P101" i="3" l="1"/>
  <c r="P44" i="3"/>
  <c r="P15" i="3"/>
  <c r="C70" i="3" l="1"/>
  <c r="D70" i="3"/>
  <c r="E70" i="3"/>
  <c r="F70" i="3"/>
  <c r="G70" i="3"/>
  <c r="P71" i="3" s="1"/>
  <c r="H70" i="3"/>
  <c r="I70" i="3"/>
  <c r="J70" i="3"/>
  <c r="K70" i="3"/>
  <c r="L70" i="3"/>
  <c r="M70" i="3"/>
  <c r="N70" i="3"/>
  <c r="O70" i="3"/>
  <c r="H27" i="4" l="1"/>
  <c r="D27" i="4"/>
  <c r="O26" i="4"/>
  <c r="O27" i="4" s="1"/>
  <c r="N26" i="4"/>
  <c r="N27" i="4" s="1"/>
  <c r="M26" i="4"/>
  <c r="M27" i="4" s="1"/>
  <c r="L26" i="4"/>
  <c r="L27" i="4" s="1"/>
  <c r="K26" i="4"/>
  <c r="K27" i="4" s="1"/>
  <c r="J26" i="4"/>
  <c r="J27" i="4" s="1"/>
  <c r="I26" i="4"/>
  <c r="I27" i="4" s="1"/>
  <c r="H26" i="4"/>
  <c r="G26" i="4"/>
  <c r="G27" i="4" s="1"/>
  <c r="F26" i="4"/>
  <c r="F27" i="4" s="1"/>
  <c r="E26" i="4"/>
  <c r="E27" i="4" s="1"/>
  <c r="D26" i="4"/>
  <c r="C26" i="4"/>
  <c r="C27" i="4" s="1"/>
  <c r="N15" i="4"/>
  <c r="M15" i="4"/>
  <c r="J15" i="4"/>
  <c r="I15" i="4"/>
  <c r="F15" i="4"/>
  <c r="E15" i="4"/>
  <c r="O14" i="4"/>
  <c r="O15" i="4" s="1"/>
  <c r="N14" i="4"/>
  <c r="M14" i="4"/>
  <c r="L14" i="4"/>
  <c r="L15" i="4" s="1"/>
  <c r="K14" i="4"/>
  <c r="K15" i="4" s="1"/>
  <c r="J14" i="4"/>
  <c r="I14" i="4"/>
  <c r="H14" i="4"/>
  <c r="H15" i="4" s="1"/>
  <c r="G14" i="4"/>
  <c r="G15" i="4" s="1"/>
  <c r="F14" i="4"/>
  <c r="E14" i="4"/>
  <c r="D14" i="4"/>
  <c r="D15" i="4" s="1"/>
  <c r="C14" i="4"/>
  <c r="C15" i="4" s="1"/>
  <c r="O143" i="3" l="1"/>
  <c r="N143" i="3"/>
  <c r="M143" i="3"/>
  <c r="L143" i="3"/>
  <c r="K143" i="3"/>
  <c r="J143" i="3"/>
  <c r="I143" i="3"/>
  <c r="H143" i="3"/>
  <c r="G143" i="3"/>
  <c r="P142" i="3" s="1"/>
  <c r="F143" i="3"/>
  <c r="E143" i="3"/>
  <c r="D143" i="3"/>
  <c r="C143" i="3"/>
  <c r="O128" i="3"/>
  <c r="N128" i="3"/>
  <c r="M128" i="3"/>
  <c r="L128" i="3"/>
  <c r="K128" i="3"/>
  <c r="J128" i="3"/>
  <c r="I128" i="3"/>
  <c r="H128" i="3"/>
  <c r="G128" i="3"/>
  <c r="P128" i="3" s="1"/>
  <c r="F128" i="3"/>
  <c r="E128" i="3"/>
  <c r="D128" i="3"/>
  <c r="C128" i="3"/>
  <c r="O114" i="3"/>
  <c r="N114" i="3"/>
  <c r="M114" i="3"/>
  <c r="L114" i="3"/>
  <c r="K114" i="3"/>
  <c r="J114" i="3"/>
  <c r="I114" i="3"/>
  <c r="H114" i="3"/>
  <c r="G114" i="3"/>
  <c r="P113" i="3" s="1"/>
  <c r="F114" i="3"/>
  <c r="E114" i="3"/>
  <c r="D114" i="3"/>
  <c r="C114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O86" i="3"/>
  <c r="N86" i="3"/>
  <c r="M86" i="3"/>
  <c r="L86" i="3"/>
  <c r="K86" i="3"/>
  <c r="J86" i="3"/>
  <c r="I86" i="3"/>
  <c r="H86" i="3"/>
  <c r="G86" i="3"/>
  <c r="P86" i="3" s="1"/>
  <c r="F86" i="3"/>
  <c r="E86" i="3"/>
  <c r="D86" i="3"/>
  <c r="C86" i="3"/>
  <c r="O57" i="3"/>
  <c r="N57" i="3"/>
  <c r="M57" i="3"/>
  <c r="L57" i="3"/>
  <c r="K57" i="3"/>
  <c r="J57" i="3"/>
  <c r="I57" i="3"/>
  <c r="H57" i="3"/>
  <c r="G57" i="3"/>
  <c r="P57" i="3" s="1"/>
  <c r="F57" i="3"/>
  <c r="E57" i="3"/>
  <c r="D57" i="3"/>
  <c r="C57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P30" i="3" l="1"/>
  <c r="T72" i="3"/>
  <c r="U72" i="3" s="1"/>
  <c r="T73" i="3" s="1"/>
  <c r="S70" i="3"/>
  <c r="S73" i="3" s="1"/>
  <c r="Q70" i="3"/>
  <c r="Q73" i="3" s="1"/>
  <c r="T70" i="3"/>
  <c r="T142" i="3"/>
  <c r="T143" i="3" s="1"/>
  <c r="I145" i="3"/>
  <c r="R70" i="3"/>
  <c r="R73" i="3" s="1"/>
  <c r="R142" i="3"/>
  <c r="R143" i="3" s="1"/>
  <c r="S142" i="3"/>
  <c r="S143" i="3" s="1"/>
  <c r="O145" i="3"/>
  <c r="K145" i="3"/>
  <c r="E145" i="3"/>
  <c r="C145" i="3"/>
  <c r="Q142" i="3"/>
  <c r="Q143" i="3" s="1"/>
  <c r="G145" i="3"/>
  <c r="F145" i="3"/>
  <c r="M145" i="3"/>
  <c r="D145" i="3"/>
  <c r="H145" i="3"/>
  <c r="L145" i="3"/>
  <c r="N145" i="3"/>
  <c r="J145" i="3"/>
  <c r="T145" i="3" l="1"/>
</calcChain>
</file>

<file path=xl/sharedStrings.xml><?xml version="1.0" encoding="utf-8"?>
<sst xmlns="http://schemas.openxmlformats.org/spreadsheetml/2006/main" count="385" uniqueCount="82">
  <si>
    <t>Обед</t>
  </si>
  <si>
    <t>Неделя:  первая</t>
  </si>
  <si>
    <t>Понедельник</t>
  </si>
  <si>
    <t>№ рец.</t>
  </si>
  <si>
    <t>Приём пищи, наименование блюда</t>
  </si>
  <si>
    <t>Выход</t>
  </si>
  <si>
    <t>Пищевые вещества(г)</t>
  </si>
  <si>
    <t>Ккал</t>
  </si>
  <si>
    <t>Витамины (мг)</t>
  </si>
  <si>
    <t>Минеральные вещества</t>
  </si>
  <si>
    <t>Б</t>
  </si>
  <si>
    <t>Ж</t>
  </si>
  <si>
    <t>У</t>
  </si>
  <si>
    <t>В 1</t>
  </si>
  <si>
    <t>С</t>
  </si>
  <si>
    <t>А</t>
  </si>
  <si>
    <t>Е</t>
  </si>
  <si>
    <t>Са</t>
  </si>
  <si>
    <t>Р</t>
  </si>
  <si>
    <t>Мg</t>
  </si>
  <si>
    <t>Fe(мкг)</t>
  </si>
  <si>
    <t>Овощи (свежие,соленые) нарезка *</t>
  </si>
  <si>
    <t>Плов из отварной курицы</t>
  </si>
  <si>
    <t>Компот из сухофруктов</t>
  </si>
  <si>
    <t>Хлеб пшеничный</t>
  </si>
  <si>
    <t>Хлеб ржаной</t>
  </si>
  <si>
    <t>Итого:</t>
  </si>
  <si>
    <t>Вторник</t>
  </si>
  <si>
    <t>Тефтели из говядины с рисом</t>
  </si>
  <si>
    <t>Картофельное пюре</t>
  </si>
  <si>
    <t>Чай с сахаром с лимоном</t>
  </si>
  <si>
    <t>Неделя: первая</t>
  </si>
  <si>
    <t>Четверг</t>
  </si>
  <si>
    <t>Компот (из свежих фруктов)</t>
  </si>
  <si>
    <t>Среда</t>
  </si>
  <si>
    <t>Неделя: вторая</t>
  </si>
  <si>
    <t>Рагу из птицы</t>
  </si>
  <si>
    <t>Свекольник</t>
  </si>
  <si>
    <t>Пятница</t>
  </si>
  <si>
    <t>Суп гороховый</t>
  </si>
  <si>
    <t>Котлета из говядины (биточки)</t>
  </si>
  <si>
    <t>Норма по СанПин:</t>
  </si>
  <si>
    <t>Макароны отварные</t>
  </si>
  <si>
    <t>Каша рисовая рассыпчатая</t>
  </si>
  <si>
    <t>Голубцы ленивые</t>
  </si>
  <si>
    <t>Неделя:  вторая</t>
  </si>
  <si>
    <t>Рассольник ленинградский</t>
  </si>
  <si>
    <t>Средняя за 10 дней:</t>
  </si>
  <si>
    <r>
      <t>106/107</t>
    </r>
    <r>
      <rPr>
        <b/>
        <sz val="10"/>
        <rFont val="Times New Roman"/>
        <family val="1"/>
        <charset val="204"/>
      </rPr>
      <t>*</t>
    </r>
  </si>
  <si>
    <t>Примерное перспективное (10-дневное) меню  Разработано согласно требованиям и нормам СанПин  2.3/2.4.3590-20                                                                                                                                    Для категории детей С 12 лет и старше сезон: летне-осенний.</t>
  </si>
  <si>
    <t>Возрастная категория: с 12 лет и старше сезон: лето-осень</t>
  </si>
  <si>
    <t>б/н</t>
  </si>
  <si>
    <t>Каша гречневая рассыпчатая</t>
  </si>
  <si>
    <t>Составил: Инженер-технолог</t>
  </si>
  <si>
    <t>С.А. Деркач</t>
  </si>
  <si>
    <t xml:space="preserve">Утверждаю: </t>
  </si>
  <si>
    <t>Начальник управления образованием</t>
  </si>
  <si>
    <t>_____________________Е.В.Руденко</t>
  </si>
  <si>
    <t>ККЛ</t>
  </si>
  <si>
    <t>Икра кабачковая (пром..произв.)</t>
  </si>
  <si>
    <t>Суп картофельный (с макарон. издел)</t>
  </si>
  <si>
    <t>Суп картофельный (с фасолью)</t>
  </si>
  <si>
    <t xml:space="preserve">Рассольник </t>
  </si>
  <si>
    <t>Кондитерское изделие</t>
  </si>
  <si>
    <t>Кондитерские изделия (вафли)</t>
  </si>
  <si>
    <t>Компот из плодов или ягод сушёных.</t>
  </si>
  <si>
    <t xml:space="preserve">Суп из овощей </t>
  </si>
  <si>
    <t>Борщ (с мясом  )</t>
  </si>
  <si>
    <t>Фрукты  (груша)***</t>
  </si>
  <si>
    <t>Кондитерское изделие( пряник)</t>
  </si>
  <si>
    <t>Кондитерское изделие (пряник)</t>
  </si>
  <si>
    <t>Директор: МКУ ЦУМТБО                                                                                                                                                                Д.В.Янчиленко</t>
  </si>
  <si>
    <t>Примерное перспективное (10-дневное) меню  Разработано согласно требованиям и нормам СанПин  2.3/2.4.3590-20                                                                                                                                    Для категории детей С 12 лет и старше сезон: зимне-весеннее.</t>
  </si>
  <si>
    <t>Возрастная категория: с 12 лет и старше сезон: зима-весна.</t>
  </si>
  <si>
    <r>
      <rPr>
        <b/>
        <i/>
        <u/>
        <sz val="11"/>
        <rFont val="Times New Roman"/>
        <family val="1"/>
        <charset val="204"/>
      </rPr>
      <t>Овощи</t>
    </r>
    <r>
      <rPr>
        <b/>
        <i/>
        <sz val="11"/>
        <rFont val="Times New Roman"/>
        <family val="1"/>
        <charset val="204"/>
      </rPr>
      <t xml:space="preserve"> солёные в нарезке**- допускается использование иных овощей.    </t>
    </r>
    <r>
      <rPr>
        <b/>
        <i/>
        <u/>
        <sz val="11"/>
        <rFont val="Times New Roman"/>
        <family val="1"/>
        <charset val="204"/>
      </rPr>
      <t>Фрукт</t>
    </r>
    <r>
      <rPr>
        <b/>
        <i/>
        <sz val="11"/>
        <rFont val="Times New Roman"/>
        <family val="1"/>
        <charset val="204"/>
      </rPr>
      <t>***- допускается выдача иных фруктов.</t>
    </r>
  </si>
  <si>
    <t>Овощи солёные (огурец) нарезка **</t>
  </si>
  <si>
    <t>Овощи солёные (помидор) нарезка **</t>
  </si>
  <si>
    <t>Рыба запечённая с картофелем по-русски</t>
  </si>
  <si>
    <t>Котлета рыбная в томатном соусе</t>
  </si>
  <si>
    <t>Капуста тушенная</t>
  </si>
  <si>
    <t>Фрукты (виноград)***</t>
  </si>
  <si>
    <t xml:space="preserve">Печень говяжья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</si>
</sst>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6" fillId="0" borderId="0" xfId="1" applyNumberFormat="1" applyFont="1" applyBorder="1" applyAlignment="1">
      <alignment horizontal="left"/>
    </xf>
    <xf numFmtId="0" fontId="3" fillId="0" borderId="0" xfId="1" applyFont="1" applyBorder="1"/>
    <xf numFmtId="0" fontId="1" fillId="0" borderId="0" xfId="1"/>
    <xf numFmtId="0" fontId="3" fillId="0" borderId="0" xfId="1" applyFont="1" applyFill="1" applyBorder="1"/>
    <xf numFmtId="0" fontId="3" fillId="0" borderId="0" xfId="1" applyFont="1" applyBorder="1" applyAlignment="1">
      <alignment horizontal="center"/>
    </xf>
    <xf numFmtId="0" fontId="6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wrapText="1"/>
    </xf>
    <xf numFmtId="0" fontId="9" fillId="0" borderId="0" xfId="0" applyFont="1"/>
    <xf numFmtId="0" fontId="8" fillId="0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right" vertical="top" wrapText="1"/>
    </xf>
    <xf numFmtId="0" fontId="1" fillId="0" borderId="0" xfId="1" applyFont="1" applyAlignment="1">
      <alignment horizontal="center"/>
    </xf>
    <xf numFmtId="0" fontId="5" fillId="0" borderId="1" xfId="1" applyFont="1" applyBorder="1"/>
    <xf numFmtId="0" fontId="7" fillId="0" borderId="1" xfId="1" applyFont="1" applyBorder="1"/>
    <xf numFmtId="0" fontId="0" fillId="0" borderId="0" xfId="0"/>
    <xf numFmtId="0" fontId="2" fillId="0" borderId="0" xfId="1" applyFont="1" applyBorder="1"/>
    <xf numFmtId="2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4" fillId="0" borderId="0" xfId="1" applyFont="1" applyBorder="1" applyAlignment="1"/>
    <xf numFmtId="2" fontId="4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10" fillId="0" borderId="0" xfId="1" applyNumberFormat="1" applyFont="1" applyAlignment="1">
      <alignment horizontal="center" vertical="top" wrapText="1"/>
    </xf>
    <xf numFmtId="0" fontId="0" fillId="0" borderId="0" xfId="0" applyBorder="1"/>
    <xf numFmtId="0" fontId="1" fillId="0" borderId="0" xfId="1" applyBorder="1"/>
    <xf numFmtId="2" fontId="11" fillId="0" borderId="0" xfId="1" applyNumberFormat="1" applyFont="1" applyAlignment="1"/>
    <xf numFmtId="0" fontId="7" fillId="0" borderId="0" xfId="1" applyFont="1" applyBorder="1"/>
    <xf numFmtId="0" fontId="4" fillId="0" borderId="4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 wrapText="1"/>
    </xf>
    <xf numFmtId="0" fontId="5" fillId="0" borderId="0" xfId="1" applyFont="1"/>
    <xf numFmtId="0" fontId="6" fillId="0" borderId="0" xfId="0" applyFont="1" applyBorder="1"/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1" applyFont="1" applyBorder="1" applyAlignment="1">
      <alignment horizontal="center"/>
    </xf>
    <xf numFmtId="0" fontId="5" fillId="0" borderId="0" xfId="1" applyFont="1" applyBorder="1"/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wrapText="1"/>
    </xf>
    <xf numFmtId="2" fontId="5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6" fillId="0" borderId="0" xfId="0" applyFont="1" applyFill="1"/>
    <xf numFmtId="0" fontId="2" fillId="0" borderId="0" xfId="1" applyFont="1" applyFill="1" applyBorder="1" applyAlignment="1">
      <alignment horizontal="right" vertical="center"/>
    </xf>
    <xf numFmtId="0" fontId="0" fillId="0" borderId="0" xfId="0" applyFill="1"/>
    <xf numFmtId="0" fontId="6" fillId="0" borderId="0" xfId="1" applyFont="1" applyFill="1" applyBorder="1"/>
    <xf numFmtId="0" fontId="5" fillId="0" borderId="0" xfId="1" applyFont="1" applyFill="1" applyBorder="1"/>
    <xf numFmtId="0" fontId="0" fillId="0" borderId="0" xfId="0" applyFill="1" applyBorder="1"/>
    <xf numFmtId="2" fontId="2" fillId="0" borderId="0" xfId="1" applyNumberFormat="1" applyFont="1" applyFill="1" applyBorder="1" applyAlignment="1">
      <alignment horizontal="right"/>
    </xf>
    <xf numFmtId="0" fontId="5" fillId="0" borderId="0" xfId="1" applyFont="1" applyFill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0" fontId="5" fillId="0" borderId="0" xfId="1" applyFont="1" applyBorder="1" applyAlignment="1">
      <alignment horizontal="right" vertical="center"/>
    </xf>
    <xf numFmtId="0" fontId="1" fillId="0" borderId="0" xfId="1" applyFont="1"/>
    <xf numFmtId="0" fontId="2" fillId="0" borderId="0" xfId="1" applyFont="1" applyBorder="1" applyAlignment="1">
      <alignment horizontal="left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12" fillId="0" borderId="0" xfId="0" applyFont="1"/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center"/>
    </xf>
    <xf numFmtId="0" fontId="0" fillId="4" borderId="0" xfId="0" applyFill="1"/>
    <xf numFmtId="0" fontId="2" fillId="0" borderId="0" xfId="1" applyFont="1" applyFill="1" applyBorder="1"/>
    <xf numFmtId="0" fontId="0" fillId="0" borderId="0" xfId="0" applyFont="1"/>
    <xf numFmtId="0" fontId="12" fillId="0" borderId="0" xfId="0" applyFont="1" applyAlignment="1">
      <alignment horizontal="center"/>
    </xf>
    <xf numFmtId="0" fontId="3" fillId="0" borderId="0" xfId="1" applyFont="1"/>
    <xf numFmtId="0" fontId="13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14" fillId="0" borderId="1" xfId="1" applyFont="1" applyBorder="1" applyAlignment="1">
      <alignment horizontal="center"/>
    </xf>
    <xf numFmtId="2" fontId="6" fillId="0" borderId="1" xfId="1" applyNumberFormat="1" applyFont="1" applyBorder="1" applyAlignment="1">
      <alignment horizontal="center" wrapText="1"/>
    </xf>
    <xf numFmtId="0" fontId="6" fillId="0" borderId="1" xfId="1" applyFont="1" applyFill="1" applyBorder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right"/>
    </xf>
    <xf numFmtId="2" fontId="14" fillId="0" borderId="1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2" fontId="17" fillId="0" borderId="1" xfId="1" applyNumberFormat="1" applyFont="1" applyBorder="1" applyAlignment="1">
      <alignment horizontal="center" wrapText="1"/>
    </xf>
    <xf numFmtId="2" fontId="17" fillId="0" borderId="6" xfId="1" applyNumberFormat="1" applyFont="1" applyBorder="1" applyAlignment="1">
      <alignment horizontal="center" wrapText="1"/>
    </xf>
    <xf numFmtId="2" fontId="2" fillId="0" borderId="10" xfId="1" applyNumberFormat="1" applyFont="1" applyFill="1" applyBorder="1" applyAlignment="1">
      <alignment horizontal="center"/>
    </xf>
    <xf numFmtId="2" fontId="17" fillId="0" borderId="0" xfId="1" applyNumberFormat="1" applyFont="1" applyAlignment="1">
      <alignment horizontal="center"/>
    </xf>
    <xf numFmtId="0" fontId="3" fillId="0" borderId="1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2" fontId="14" fillId="0" borderId="0" xfId="1" applyNumberFormat="1" applyFont="1" applyBorder="1" applyAlignment="1">
      <alignment horizontal="center"/>
    </xf>
    <xf numFmtId="0" fontId="2" fillId="0" borderId="0" xfId="1" applyFont="1" applyAlignment="1">
      <alignment wrapText="1"/>
    </xf>
    <xf numFmtId="0" fontId="3" fillId="0" borderId="3" xfId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3" fillId="0" borderId="0" xfId="1" applyNumberFormat="1" applyFont="1" applyBorder="1" applyAlignment="1"/>
    <xf numFmtId="0" fontId="3" fillId="0" borderId="3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0" xfId="1" applyNumberFormat="1" applyFont="1" applyAlignment="1"/>
    <xf numFmtId="0" fontId="2" fillId="0" borderId="1" xfId="1" applyFont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/>
    </xf>
    <xf numFmtId="2" fontId="2" fillId="0" borderId="6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top" wrapText="1"/>
    </xf>
    <xf numFmtId="0" fontId="3" fillId="0" borderId="1" xfId="1" applyNumberFormat="1" applyFont="1" applyFill="1" applyBorder="1" applyAlignment="1">
      <alignment horizontal="center"/>
    </xf>
    <xf numFmtId="0" fontId="6" fillId="0" borderId="1" xfId="1" applyFont="1" applyBorder="1"/>
    <xf numFmtId="0" fontId="14" fillId="0" borderId="1" xfId="1" applyFont="1" applyBorder="1" applyAlignment="1">
      <alignment horizontal="right"/>
    </xf>
    <xf numFmtId="2" fontId="6" fillId="0" borderId="6" xfId="1" applyNumberFormat="1" applyFont="1" applyFill="1" applyBorder="1" applyAlignment="1">
      <alignment horizontal="center"/>
    </xf>
    <xf numFmtId="2" fontId="6" fillId="0" borderId="6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/>
    </xf>
    <xf numFmtId="2" fontId="3" fillId="4" borderId="1" xfId="1" applyNumberFormat="1" applyFont="1" applyFill="1" applyBorder="1" applyAlignment="1">
      <alignment horizontal="center"/>
    </xf>
    <xf numFmtId="2" fontId="14" fillId="4" borderId="1" xfId="1" applyNumberFormat="1" applyFont="1" applyFill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0" fontId="2" fillId="0" borderId="1" xfId="1" applyFont="1" applyBorder="1"/>
    <xf numFmtId="0" fontId="3" fillId="0" borderId="6" xfId="1" applyFont="1" applyBorder="1"/>
    <xf numFmtId="0" fontId="3" fillId="0" borderId="6" xfId="1" applyFont="1" applyFill="1" applyBorder="1" applyAlignment="1">
      <alignment horizontal="right"/>
    </xf>
    <xf numFmtId="0" fontId="14" fillId="0" borderId="6" xfId="0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0" fontId="18" fillId="0" borderId="1" xfId="1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 wrapText="1"/>
    </xf>
    <xf numFmtId="2" fontId="3" fillId="0" borderId="12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left"/>
    </xf>
    <xf numFmtId="2" fontId="19" fillId="0" borderId="1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center" wrapText="1"/>
    </xf>
    <xf numFmtId="2" fontId="18" fillId="0" borderId="10" xfId="1" applyNumberFormat="1" applyFont="1" applyFill="1" applyBorder="1" applyAlignment="1">
      <alignment horizontal="center"/>
    </xf>
    <xf numFmtId="2" fontId="18" fillId="0" borderId="6" xfId="1" applyNumberFormat="1" applyFont="1" applyFill="1" applyBorder="1" applyAlignment="1">
      <alignment horizontal="center"/>
    </xf>
    <xf numFmtId="2" fontId="18" fillId="0" borderId="6" xfId="1" applyNumberFormat="1" applyFont="1" applyBorder="1" applyAlignment="1">
      <alignment horizontal="center"/>
    </xf>
    <xf numFmtId="2" fontId="18" fillId="0" borderId="1" xfId="1" applyNumberFormat="1" applyFont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19" fillId="0" borderId="9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left"/>
    </xf>
    <xf numFmtId="0" fontId="2" fillId="0" borderId="0" xfId="1" applyFont="1" applyAlignment="1">
      <alignment horizontal="left"/>
    </xf>
    <xf numFmtId="2" fontId="3" fillId="0" borderId="0" xfId="1" applyNumberFormat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2" fontId="10" fillId="0" borderId="0" xfId="1" applyNumberFormat="1" applyFont="1" applyAlignment="1">
      <alignment horizontal="center" vertical="center" wrapText="1"/>
    </xf>
    <xf numFmtId="2" fontId="11" fillId="0" borderId="0" xfId="1" applyNumberFormat="1" applyFont="1" applyAlignment="1">
      <alignment horizontal="center"/>
    </xf>
    <xf numFmtId="0" fontId="4" fillId="0" borderId="5" xfId="1" applyFont="1" applyBorder="1" applyAlignment="1">
      <alignment horizontal="left"/>
    </xf>
    <xf numFmtId="2" fontId="10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2" fontId="1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tabSelected="1" topLeftCell="A67" zoomScaleNormal="100" zoomScaleSheetLayoutView="67" workbookViewId="0">
      <selection activeCell="R125" sqref="R125"/>
    </sheetView>
  </sheetViews>
  <sheetFormatPr defaultRowHeight="15" x14ac:dyDescent="0.25"/>
  <cols>
    <col min="1" max="1" width="5.42578125" style="78" customWidth="1"/>
    <col min="2" max="2" width="38.28515625" style="78" customWidth="1"/>
    <col min="3" max="3" width="8.28515625" style="79" customWidth="1"/>
    <col min="4" max="15" width="8.28515625" style="67" customWidth="1"/>
    <col min="16" max="16" width="8.28515625" style="15" customWidth="1"/>
    <col min="17" max="16384" width="9.140625" style="15"/>
  </cols>
  <sheetData>
    <row r="1" spans="1:21" x14ac:dyDescent="0.25">
      <c r="L1" s="67" t="s">
        <v>55</v>
      </c>
    </row>
    <row r="2" spans="1:21" x14ac:dyDescent="0.25">
      <c r="L2" s="67" t="s">
        <v>56</v>
      </c>
    </row>
    <row r="3" spans="1:21" x14ac:dyDescent="0.25">
      <c r="L3" s="67" t="s">
        <v>57</v>
      </c>
    </row>
    <row r="4" spans="1:21" ht="33" customHeight="1" x14ac:dyDescent="0.25">
      <c r="A4" s="194" t="s">
        <v>72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21" x14ac:dyDescent="0.25">
      <c r="A5" s="80" t="s">
        <v>1</v>
      </c>
      <c r="B5" s="80"/>
      <c r="C5" s="81"/>
      <c r="D5" s="82"/>
      <c r="E5" s="189" t="s">
        <v>2</v>
      </c>
      <c r="F5" s="189"/>
      <c r="G5" s="189"/>
      <c r="H5" s="189"/>
      <c r="I5" s="83"/>
      <c r="J5" s="83"/>
      <c r="K5" s="83"/>
      <c r="L5" s="83"/>
      <c r="M5" s="83"/>
      <c r="N5" s="83"/>
      <c r="O5" s="83"/>
    </row>
    <row r="6" spans="1:21" x14ac:dyDescent="0.25">
      <c r="A6" s="186" t="s">
        <v>73</v>
      </c>
      <c r="B6" s="186"/>
      <c r="C6" s="186"/>
      <c r="D6" s="186"/>
      <c r="E6" s="186"/>
      <c r="F6" s="194" t="s">
        <v>0</v>
      </c>
      <c r="G6" s="194"/>
      <c r="H6" s="83"/>
      <c r="I6" s="83"/>
      <c r="J6" s="83"/>
      <c r="K6" s="83"/>
      <c r="L6" s="83"/>
      <c r="M6" s="83"/>
      <c r="N6" s="83"/>
      <c r="O6" s="83"/>
    </row>
    <row r="7" spans="1:21" x14ac:dyDescent="0.25">
      <c r="A7" s="188" t="s">
        <v>3</v>
      </c>
      <c r="B7" s="188" t="s">
        <v>4</v>
      </c>
      <c r="C7" s="188" t="s">
        <v>5</v>
      </c>
      <c r="D7" s="179" t="s">
        <v>6</v>
      </c>
      <c r="E7" s="179"/>
      <c r="F7" s="179"/>
      <c r="G7" s="179" t="s">
        <v>7</v>
      </c>
      <c r="H7" s="179" t="s">
        <v>8</v>
      </c>
      <c r="I7" s="179"/>
      <c r="J7" s="179"/>
      <c r="K7" s="179"/>
      <c r="L7" s="179" t="s">
        <v>9</v>
      </c>
      <c r="M7" s="179"/>
      <c r="N7" s="179"/>
      <c r="O7" s="179"/>
    </row>
    <row r="8" spans="1:21" ht="28.5" x14ac:dyDescent="0.25">
      <c r="A8" s="188"/>
      <c r="B8" s="188"/>
      <c r="C8" s="188"/>
      <c r="D8" s="84" t="s">
        <v>10</v>
      </c>
      <c r="E8" s="84" t="s">
        <v>11</v>
      </c>
      <c r="F8" s="84" t="s">
        <v>12</v>
      </c>
      <c r="G8" s="179"/>
      <c r="H8" s="84" t="s">
        <v>13</v>
      </c>
      <c r="I8" s="84" t="s">
        <v>14</v>
      </c>
      <c r="J8" s="84" t="s">
        <v>15</v>
      </c>
      <c r="K8" s="84" t="s">
        <v>16</v>
      </c>
      <c r="L8" s="84" t="s">
        <v>17</v>
      </c>
      <c r="M8" s="85" t="s">
        <v>18</v>
      </c>
      <c r="N8" s="85" t="s">
        <v>19</v>
      </c>
      <c r="O8" s="85" t="s">
        <v>20</v>
      </c>
    </row>
    <row r="9" spans="1:21" s="33" customFormat="1" x14ac:dyDescent="0.25">
      <c r="A9" s="86" t="s">
        <v>51</v>
      </c>
      <c r="B9" s="87" t="s">
        <v>59</v>
      </c>
      <c r="C9" s="88">
        <v>100</v>
      </c>
      <c r="D9" s="89">
        <v>1.6</v>
      </c>
      <c r="E9" s="89">
        <v>6.3</v>
      </c>
      <c r="F9" s="89">
        <v>7.4</v>
      </c>
      <c r="G9" s="90">
        <v>90.8</v>
      </c>
      <c r="H9" s="91">
        <v>3.3</v>
      </c>
      <c r="I9" s="92">
        <v>17</v>
      </c>
      <c r="J9" s="92">
        <v>4.4000000000000004</v>
      </c>
      <c r="K9" s="92">
        <v>17</v>
      </c>
      <c r="L9" s="92">
        <v>17</v>
      </c>
      <c r="M9" s="92">
        <v>6.3</v>
      </c>
      <c r="N9" s="92">
        <v>5.2</v>
      </c>
      <c r="O9" s="92">
        <v>0.1</v>
      </c>
      <c r="P9" s="16"/>
      <c r="Q9" s="16"/>
    </row>
    <row r="10" spans="1:21" ht="16.5" customHeight="1" x14ac:dyDescent="0.25">
      <c r="A10" s="86">
        <v>147</v>
      </c>
      <c r="B10" s="93" t="s">
        <v>60</v>
      </c>
      <c r="C10" s="94">
        <v>250</v>
      </c>
      <c r="D10" s="90">
        <v>2.7</v>
      </c>
      <c r="E10" s="90">
        <v>2.85</v>
      </c>
      <c r="F10" s="90">
        <v>18.8</v>
      </c>
      <c r="G10" s="90">
        <v>111.25</v>
      </c>
      <c r="H10" s="91">
        <v>0.1</v>
      </c>
      <c r="I10" s="92">
        <v>8.1999999999999993</v>
      </c>
      <c r="J10" s="92">
        <v>0</v>
      </c>
      <c r="K10" s="92">
        <v>1.37</v>
      </c>
      <c r="L10" s="92">
        <v>15.2</v>
      </c>
      <c r="M10" s="92">
        <v>63.5</v>
      </c>
      <c r="N10" s="92">
        <v>24</v>
      </c>
      <c r="O10" s="92">
        <v>0.92</v>
      </c>
      <c r="P10" s="49"/>
      <c r="Q10" s="3"/>
      <c r="R10" s="3"/>
    </row>
    <row r="11" spans="1:21" s="33" customFormat="1" x14ac:dyDescent="0.25">
      <c r="A11" s="95">
        <v>406</v>
      </c>
      <c r="B11" s="96" t="s">
        <v>22</v>
      </c>
      <c r="C11" s="97">
        <v>250</v>
      </c>
      <c r="D11" s="98">
        <v>19</v>
      </c>
      <c r="E11" s="98">
        <v>18.899999999999999</v>
      </c>
      <c r="F11" s="98">
        <v>45</v>
      </c>
      <c r="G11" s="98">
        <v>427.3</v>
      </c>
      <c r="H11" s="98">
        <v>3.5000000000000003E-2</v>
      </c>
      <c r="I11" s="98">
        <v>1.47</v>
      </c>
      <c r="J11" s="98">
        <v>1.0999999999999999E-2</v>
      </c>
      <c r="K11" s="98">
        <v>6.42</v>
      </c>
      <c r="L11" s="98">
        <v>39.299999999999997</v>
      </c>
      <c r="M11" s="98">
        <v>157</v>
      </c>
      <c r="N11" s="98">
        <v>36.799999999999997</v>
      </c>
      <c r="O11" s="98">
        <v>1.5</v>
      </c>
      <c r="P11" s="39"/>
      <c r="Q11" s="31"/>
      <c r="R11" s="31"/>
      <c r="S11" s="31"/>
      <c r="T11" s="31"/>
      <c r="U11" s="44"/>
    </row>
    <row r="12" spans="1:21" x14ac:dyDescent="0.25">
      <c r="A12" s="95">
        <v>508</v>
      </c>
      <c r="B12" s="99" t="s">
        <v>23</v>
      </c>
      <c r="C12" s="97">
        <v>200</v>
      </c>
      <c r="D12" s="92">
        <v>0.5</v>
      </c>
      <c r="E12" s="92">
        <v>0</v>
      </c>
      <c r="F12" s="92">
        <v>27</v>
      </c>
      <c r="G12" s="92">
        <v>110</v>
      </c>
      <c r="H12" s="92">
        <v>0.01</v>
      </c>
      <c r="I12" s="92">
        <v>0.5</v>
      </c>
      <c r="J12" s="92">
        <v>0</v>
      </c>
      <c r="K12" s="92">
        <v>0</v>
      </c>
      <c r="L12" s="92">
        <v>28</v>
      </c>
      <c r="M12" s="92">
        <v>19</v>
      </c>
      <c r="N12" s="92">
        <v>7</v>
      </c>
      <c r="O12" s="92">
        <v>1.3</v>
      </c>
      <c r="P12" s="50"/>
      <c r="Q12" s="3"/>
      <c r="R12" s="3"/>
    </row>
    <row r="13" spans="1:21" x14ac:dyDescent="0.25">
      <c r="A13" s="86">
        <v>108</v>
      </c>
      <c r="B13" s="100" t="s">
        <v>24</v>
      </c>
      <c r="C13" s="94">
        <v>70</v>
      </c>
      <c r="D13" s="90">
        <v>5.36</v>
      </c>
      <c r="E13" s="90">
        <v>0.56000000000000005</v>
      </c>
      <c r="F13" s="90">
        <v>34.299999999999997</v>
      </c>
      <c r="G13" s="90">
        <v>163</v>
      </c>
      <c r="H13" s="90">
        <v>0.06</v>
      </c>
      <c r="I13" s="90">
        <v>0</v>
      </c>
      <c r="J13" s="90">
        <v>0</v>
      </c>
      <c r="K13" s="90">
        <v>0.55000000000000004</v>
      </c>
      <c r="L13" s="90">
        <v>13.9</v>
      </c>
      <c r="M13" s="90">
        <v>44.7</v>
      </c>
      <c r="N13" s="90">
        <v>9.8000000000000007</v>
      </c>
      <c r="O13" s="90">
        <v>0.7</v>
      </c>
    </row>
    <row r="14" spans="1:21" x14ac:dyDescent="0.25">
      <c r="A14" s="86">
        <v>109</v>
      </c>
      <c r="B14" s="100" t="s">
        <v>25</v>
      </c>
      <c r="C14" s="94">
        <v>40</v>
      </c>
      <c r="D14" s="90">
        <v>2.6</v>
      </c>
      <c r="E14" s="90">
        <v>0.46</v>
      </c>
      <c r="F14" s="90">
        <v>13.2</v>
      </c>
      <c r="G14" s="90">
        <v>69.400000000000006</v>
      </c>
      <c r="H14" s="92">
        <v>4.7E-2</v>
      </c>
      <c r="I14" s="92">
        <v>0</v>
      </c>
      <c r="J14" s="92">
        <v>3.7999999999999999E-2</v>
      </c>
      <c r="K14" s="92">
        <v>0.6</v>
      </c>
      <c r="L14" s="92">
        <v>14</v>
      </c>
      <c r="M14" s="92">
        <v>63</v>
      </c>
      <c r="N14" s="92">
        <v>18.600000000000001</v>
      </c>
      <c r="O14" s="92">
        <v>1.54</v>
      </c>
      <c r="P14" s="6"/>
    </row>
    <row r="15" spans="1:21" x14ac:dyDescent="0.25">
      <c r="A15" s="86"/>
      <c r="B15" s="101" t="s">
        <v>26</v>
      </c>
      <c r="C15" s="94">
        <f t="shared" ref="C15:O15" si="0">SUM(C9:C14)</f>
        <v>910</v>
      </c>
      <c r="D15" s="102">
        <f t="shared" si="0"/>
        <v>31.76</v>
      </c>
      <c r="E15" s="102">
        <f t="shared" si="0"/>
        <v>29.069999999999997</v>
      </c>
      <c r="F15" s="102">
        <f t="shared" si="0"/>
        <v>145.69999999999999</v>
      </c>
      <c r="G15" s="102">
        <f t="shared" si="0"/>
        <v>971.75</v>
      </c>
      <c r="H15" s="102">
        <f t="shared" si="0"/>
        <v>3.552</v>
      </c>
      <c r="I15" s="102">
        <f t="shared" si="0"/>
        <v>27.169999999999998</v>
      </c>
      <c r="J15" s="102">
        <f t="shared" si="0"/>
        <v>4.4490000000000007</v>
      </c>
      <c r="K15" s="102">
        <f t="shared" si="0"/>
        <v>25.94</v>
      </c>
      <c r="L15" s="102">
        <f t="shared" si="0"/>
        <v>127.4</v>
      </c>
      <c r="M15" s="102">
        <f t="shared" si="0"/>
        <v>353.5</v>
      </c>
      <c r="N15" s="102">
        <f t="shared" si="0"/>
        <v>101.4</v>
      </c>
      <c r="O15" s="102">
        <f t="shared" si="0"/>
        <v>6.0600000000000005</v>
      </c>
      <c r="P15" s="165">
        <f>G15*35/G30</f>
        <v>35.726102941176471</v>
      </c>
    </row>
    <row r="16" spans="1:21" x14ac:dyDescent="0.25">
      <c r="A16" s="47"/>
      <c r="B16" s="103"/>
      <c r="C16" s="5"/>
      <c r="D16" s="104"/>
      <c r="E16" s="104"/>
      <c r="F16" s="105"/>
      <c r="G16" s="105"/>
      <c r="H16" s="105"/>
      <c r="I16" s="104"/>
      <c r="J16" s="104"/>
      <c r="K16" s="104"/>
      <c r="L16" s="104"/>
      <c r="M16" s="104"/>
      <c r="N16" s="104"/>
      <c r="O16" s="104"/>
    </row>
    <row r="17" spans="1:21" x14ac:dyDescent="0.25">
      <c r="A17" s="80" t="s">
        <v>1</v>
      </c>
      <c r="B17" s="80"/>
      <c r="C17" s="81"/>
      <c r="D17" s="83"/>
      <c r="E17" s="185" t="s">
        <v>27</v>
      </c>
      <c r="F17" s="185"/>
      <c r="G17" s="185"/>
      <c r="H17" s="185"/>
      <c r="I17" s="83"/>
      <c r="J17" s="83"/>
      <c r="K17" s="83"/>
      <c r="L17" s="83"/>
      <c r="M17" s="83"/>
      <c r="N17" s="83"/>
      <c r="O17" s="83"/>
      <c r="P17" s="3"/>
    </row>
    <row r="18" spans="1:21" x14ac:dyDescent="0.25">
      <c r="A18" s="186" t="s">
        <v>73</v>
      </c>
      <c r="B18" s="186"/>
      <c r="C18" s="186"/>
      <c r="D18" s="186"/>
      <c r="E18" s="186"/>
      <c r="F18" s="187" t="s">
        <v>0</v>
      </c>
      <c r="G18" s="187"/>
      <c r="H18" s="83"/>
      <c r="I18" s="83"/>
      <c r="J18" s="83"/>
      <c r="K18" s="83"/>
      <c r="L18" s="83"/>
      <c r="M18" s="83"/>
      <c r="N18" s="83"/>
      <c r="O18" s="83"/>
      <c r="P18" s="3"/>
    </row>
    <row r="19" spans="1:21" x14ac:dyDescent="0.25">
      <c r="A19" s="188" t="s">
        <v>3</v>
      </c>
      <c r="B19" s="188" t="s">
        <v>4</v>
      </c>
      <c r="C19" s="188" t="s">
        <v>5</v>
      </c>
      <c r="D19" s="179" t="s">
        <v>6</v>
      </c>
      <c r="E19" s="179"/>
      <c r="F19" s="179"/>
      <c r="G19" s="179" t="s">
        <v>7</v>
      </c>
      <c r="H19" s="179" t="s">
        <v>8</v>
      </c>
      <c r="I19" s="179"/>
      <c r="J19" s="179"/>
      <c r="K19" s="179"/>
      <c r="L19" s="179" t="s">
        <v>9</v>
      </c>
      <c r="M19" s="179"/>
      <c r="N19" s="179"/>
      <c r="O19" s="179"/>
      <c r="P19" s="3"/>
    </row>
    <row r="20" spans="1:21" ht="28.5" x14ac:dyDescent="0.25">
      <c r="A20" s="188"/>
      <c r="B20" s="188"/>
      <c r="C20" s="188"/>
      <c r="D20" s="84" t="s">
        <v>10</v>
      </c>
      <c r="E20" s="84" t="s">
        <v>11</v>
      </c>
      <c r="F20" s="84" t="s">
        <v>12</v>
      </c>
      <c r="G20" s="179"/>
      <c r="H20" s="84" t="s">
        <v>13</v>
      </c>
      <c r="I20" s="84" t="s">
        <v>14</v>
      </c>
      <c r="J20" s="84" t="s">
        <v>15</v>
      </c>
      <c r="K20" s="84" t="s">
        <v>16</v>
      </c>
      <c r="L20" s="84" t="s">
        <v>17</v>
      </c>
      <c r="M20" s="85" t="s">
        <v>18</v>
      </c>
      <c r="N20" s="85" t="s">
        <v>19</v>
      </c>
      <c r="O20" s="85" t="s">
        <v>20</v>
      </c>
      <c r="P20" s="5"/>
    </row>
    <row r="21" spans="1:21" s="33" customFormat="1" x14ac:dyDescent="0.25">
      <c r="A21" s="86">
        <v>106</v>
      </c>
      <c r="B21" s="93" t="s">
        <v>75</v>
      </c>
      <c r="C21" s="86">
        <v>100</v>
      </c>
      <c r="D21" s="90">
        <v>0.8</v>
      </c>
      <c r="E21" s="90">
        <v>0.1</v>
      </c>
      <c r="F21" s="90">
        <v>1.7</v>
      </c>
      <c r="G21" s="90">
        <v>13</v>
      </c>
      <c r="H21" s="91">
        <v>0.02</v>
      </c>
      <c r="I21" s="92">
        <v>5</v>
      </c>
      <c r="J21" s="92">
        <v>0</v>
      </c>
      <c r="K21" s="92">
        <v>0.1</v>
      </c>
      <c r="L21" s="92">
        <v>23</v>
      </c>
      <c r="M21" s="92">
        <v>24</v>
      </c>
      <c r="N21" s="92">
        <v>14</v>
      </c>
      <c r="O21" s="92">
        <v>0.6</v>
      </c>
      <c r="P21" s="4"/>
    </row>
    <row r="22" spans="1:21" x14ac:dyDescent="0.25">
      <c r="A22" s="86">
        <v>146</v>
      </c>
      <c r="B22" s="93" t="s">
        <v>39</v>
      </c>
      <c r="C22" s="106">
        <v>250</v>
      </c>
      <c r="D22" s="90">
        <v>2.2999999999999998</v>
      </c>
      <c r="E22" s="90">
        <v>4.25</v>
      </c>
      <c r="F22" s="90">
        <v>15.1</v>
      </c>
      <c r="G22" s="90">
        <v>108</v>
      </c>
      <c r="H22" s="91">
        <v>0.19</v>
      </c>
      <c r="I22" s="92">
        <v>8.6999999999999993</v>
      </c>
      <c r="J22" s="92">
        <v>0.04</v>
      </c>
      <c r="K22" s="92">
        <v>0.22</v>
      </c>
      <c r="L22" s="92">
        <v>19</v>
      </c>
      <c r="M22" s="92">
        <v>65</v>
      </c>
      <c r="N22" s="92">
        <v>25.5</v>
      </c>
      <c r="O22" s="92">
        <v>7.3</v>
      </c>
      <c r="P22" s="5"/>
      <c r="Q22" s="36"/>
      <c r="R22" s="36"/>
      <c r="S22" s="36"/>
      <c r="T22" s="36"/>
      <c r="U22" s="36"/>
    </row>
    <row r="23" spans="1:21" s="46" customFormat="1" x14ac:dyDescent="0.25">
      <c r="A23" s="86">
        <v>381</v>
      </c>
      <c r="B23" s="87" t="s">
        <v>40</v>
      </c>
      <c r="C23" s="107">
        <v>130</v>
      </c>
      <c r="D23" s="108">
        <v>18.12</v>
      </c>
      <c r="E23" s="108">
        <v>18.600000000000001</v>
      </c>
      <c r="F23" s="108">
        <v>16.38</v>
      </c>
      <c r="G23" s="109">
        <v>305.68</v>
      </c>
      <c r="H23" s="108">
        <v>0.09</v>
      </c>
      <c r="I23" s="108">
        <v>0.47</v>
      </c>
      <c r="J23" s="108">
        <v>4.9000000000000002E-2</v>
      </c>
      <c r="K23" s="108">
        <v>0.56000000000000005</v>
      </c>
      <c r="L23" s="108">
        <v>40.35</v>
      </c>
      <c r="M23" s="108">
        <v>189.62</v>
      </c>
      <c r="N23" s="108">
        <v>28</v>
      </c>
      <c r="O23" s="108">
        <v>2.91</v>
      </c>
      <c r="P23" s="52"/>
      <c r="Q23" s="53"/>
      <c r="R23" s="53"/>
      <c r="S23" s="53"/>
      <c r="T23" s="53"/>
      <c r="U23" s="54"/>
    </row>
    <row r="24" spans="1:21" s="60" customFormat="1" x14ac:dyDescent="0.25">
      <c r="A24" s="110">
        <v>423</v>
      </c>
      <c r="B24" s="111" t="s">
        <v>79</v>
      </c>
      <c r="C24" s="112">
        <v>200</v>
      </c>
      <c r="D24" s="113">
        <v>7.4</v>
      </c>
      <c r="E24" s="113">
        <v>7.2</v>
      </c>
      <c r="F24" s="113">
        <v>7.8</v>
      </c>
      <c r="G24" s="175">
        <v>126</v>
      </c>
      <c r="H24" s="113">
        <v>0.08</v>
      </c>
      <c r="I24" s="113">
        <v>34</v>
      </c>
      <c r="J24" s="113">
        <v>0.05</v>
      </c>
      <c r="K24" s="113">
        <v>1.4</v>
      </c>
      <c r="L24" s="113">
        <v>212</v>
      </c>
      <c r="M24" s="113">
        <v>110</v>
      </c>
      <c r="N24" s="113">
        <v>48</v>
      </c>
      <c r="O24" s="113">
        <v>2</v>
      </c>
      <c r="P24" s="59"/>
    </row>
    <row r="25" spans="1:21" x14ac:dyDescent="0.25">
      <c r="A25" s="86">
        <v>509</v>
      </c>
      <c r="B25" s="100" t="s">
        <v>33</v>
      </c>
      <c r="C25" s="94">
        <v>200</v>
      </c>
      <c r="D25" s="90">
        <v>0.5</v>
      </c>
      <c r="E25" s="90">
        <v>0.2</v>
      </c>
      <c r="F25" s="90">
        <v>23.1</v>
      </c>
      <c r="G25" s="90">
        <v>96</v>
      </c>
      <c r="H25" s="92">
        <v>0.01</v>
      </c>
      <c r="I25" s="92">
        <v>3.3</v>
      </c>
      <c r="J25" s="92">
        <v>0</v>
      </c>
      <c r="K25" s="92">
        <v>0.1</v>
      </c>
      <c r="L25" s="92">
        <v>11</v>
      </c>
      <c r="M25" s="92">
        <v>7</v>
      </c>
      <c r="N25" s="92">
        <v>5</v>
      </c>
      <c r="O25" s="92">
        <v>1.2</v>
      </c>
      <c r="P25" s="16"/>
      <c r="Q25" s="36"/>
      <c r="R25" s="36"/>
      <c r="S25" s="36"/>
      <c r="T25" s="36"/>
      <c r="U25" s="36"/>
    </row>
    <row r="26" spans="1:21" x14ac:dyDescent="0.25">
      <c r="A26" s="86">
        <v>108</v>
      </c>
      <c r="B26" s="100" t="s">
        <v>24</v>
      </c>
      <c r="C26" s="94">
        <v>70</v>
      </c>
      <c r="D26" s="90">
        <v>5.36</v>
      </c>
      <c r="E26" s="90">
        <v>0.56000000000000005</v>
      </c>
      <c r="F26" s="90">
        <v>34.299999999999997</v>
      </c>
      <c r="G26" s="90">
        <v>163</v>
      </c>
      <c r="H26" s="90">
        <v>0.06</v>
      </c>
      <c r="I26" s="90">
        <v>0</v>
      </c>
      <c r="J26" s="90">
        <v>0</v>
      </c>
      <c r="K26" s="90">
        <v>0.55000000000000004</v>
      </c>
      <c r="L26" s="90">
        <v>13.9</v>
      </c>
      <c r="M26" s="90">
        <v>44.7</v>
      </c>
      <c r="N26" s="90">
        <v>9.8000000000000007</v>
      </c>
      <c r="O26" s="90">
        <v>0.7</v>
      </c>
      <c r="Q26" s="36"/>
      <c r="R26" s="36"/>
      <c r="S26" s="36"/>
      <c r="T26" s="36"/>
      <c r="U26" s="36"/>
    </row>
    <row r="27" spans="1:21" x14ac:dyDescent="0.25">
      <c r="A27" s="86">
        <v>109</v>
      </c>
      <c r="B27" s="100" t="s">
        <v>25</v>
      </c>
      <c r="C27" s="94">
        <v>40</v>
      </c>
      <c r="D27" s="90">
        <v>2.6</v>
      </c>
      <c r="E27" s="90">
        <v>0.46</v>
      </c>
      <c r="F27" s="90">
        <v>13.2</v>
      </c>
      <c r="G27" s="90">
        <v>69.400000000000006</v>
      </c>
      <c r="H27" s="92">
        <v>4.7E-2</v>
      </c>
      <c r="I27" s="92">
        <v>0</v>
      </c>
      <c r="J27" s="92">
        <v>3.7999999999999999E-2</v>
      </c>
      <c r="K27" s="92">
        <v>0.6</v>
      </c>
      <c r="L27" s="92">
        <v>14</v>
      </c>
      <c r="M27" s="92">
        <v>63</v>
      </c>
      <c r="N27" s="92">
        <v>18.600000000000001</v>
      </c>
      <c r="O27" s="92">
        <v>1.54</v>
      </c>
      <c r="P27" s="6"/>
    </row>
    <row r="28" spans="1:21" x14ac:dyDescent="0.25">
      <c r="A28" s="86">
        <v>112</v>
      </c>
      <c r="B28" s="111" t="s">
        <v>80</v>
      </c>
      <c r="C28" s="94">
        <v>100</v>
      </c>
      <c r="D28" s="90">
        <v>0.6</v>
      </c>
      <c r="E28" s="90">
        <v>0.6</v>
      </c>
      <c r="F28" s="90">
        <v>15.4</v>
      </c>
      <c r="G28" s="90">
        <v>72</v>
      </c>
      <c r="H28" s="92">
        <v>0.05</v>
      </c>
      <c r="I28" s="92">
        <v>6</v>
      </c>
      <c r="J28" s="92">
        <v>0</v>
      </c>
      <c r="K28" s="92">
        <v>0.4</v>
      </c>
      <c r="L28" s="92">
        <v>30</v>
      </c>
      <c r="M28" s="92">
        <v>22</v>
      </c>
      <c r="N28" s="92">
        <v>17</v>
      </c>
      <c r="O28" s="92">
        <v>0.6</v>
      </c>
      <c r="P28" s="39"/>
      <c r="Q28" s="36"/>
      <c r="R28" s="36"/>
      <c r="S28" s="36"/>
      <c r="T28" s="36"/>
      <c r="U28" s="36"/>
    </row>
    <row r="29" spans="1:21" x14ac:dyDescent="0.25">
      <c r="A29" s="86"/>
      <c r="B29" s="114" t="s">
        <v>26</v>
      </c>
      <c r="C29" s="97">
        <f>SUM(C21:C28)</f>
        <v>1090</v>
      </c>
      <c r="D29" s="115">
        <f t="shared" ref="D29:O29" si="1">SUM(D21:D28)</f>
        <v>37.68</v>
      </c>
      <c r="E29" s="115">
        <f t="shared" si="1"/>
        <v>31.970000000000002</v>
      </c>
      <c r="F29" s="115">
        <f t="shared" si="1"/>
        <v>126.98</v>
      </c>
      <c r="G29" s="115">
        <f t="shared" si="1"/>
        <v>953.08</v>
      </c>
      <c r="H29" s="115">
        <f t="shared" si="1"/>
        <v>0.54700000000000004</v>
      </c>
      <c r="I29" s="115">
        <f t="shared" si="1"/>
        <v>57.47</v>
      </c>
      <c r="J29" s="115">
        <f t="shared" si="1"/>
        <v>0.17700000000000002</v>
      </c>
      <c r="K29" s="115">
        <f t="shared" si="1"/>
        <v>3.9300000000000006</v>
      </c>
      <c r="L29" s="115">
        <f t="shared" si="1"/>
        <v>363.25</v>
      </c>
      <c r="M29" s="115">
        <f t="shared" si="1"/>
        <v>525.31999999999994</v>
      </c>
      <c r="N29" s="115">
        <f t="shared" si="1"/>
        <v>165.9</v>
      </c>
      <c r="O29" s="115">
        <f t="shared" si="1"/>
        <v>16.849999999999998</v>
      </c>
      <c r="P29" s="6"/>
    </row>
    <row r="30" spans="1:21" x14ac:dyDescent="0.25">
      <c r="A30" s="86"/>
      <c r="B30" s="101" t="s">
        <v>41</v>
      </c>
      <c r="C30" s="94">
        <v>800</v>
      </c>
      <c r="D30" s="102">
        <v>31.5</v>
      </c>
      <c r="E30" s="102">
        <v>32.200000000000003</v>
      </c>
      <c r="F30" s="102">
        <v>134</v>
      </c>
      <c r="G30" s="102">
        <v>952</v>
      </c>
      <c r="H30" s="115">
        <v>0.4</v>
      </c>
      <c r="I30" s="115">
        <v>24</v>
      </c>
      <c r="J30" s="115">
        <v>0.3</v>
      </c>
      <c r="K30" s="115">
        <v>3.8</v>
      </c>
      <c r="L30" s="115">
        <v>420</v>
      </c>
      <c r="M30" s="115">
        <v>580</v>
      </c>
      <c r="N30" s="115">
        <v>105</v>
      </c>
      <c r="O30" s="115">
        <v>6.3</v>
      </c>
      <c r="P30" s="16">
        <f>G29*35/G30</f>
        <v>35.039705882352948</v>
      </c>
    </row>
    <row r="31" spans="1:21" s="36" customFormat="1" x14ac:dyDescent="0.25">
      <c r="A31" s="180" t="s">
        <v>74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6"/>
    </row>
    <row r="32" spans="1:21" s="36" customFormat="1" x14ac:dyDescent="0.25">
      <c r="A32" s="2" t="s">
        <v>31</v>
      </c>
      <c r="B32" s="2"/>
      <c r="C32" s="116"/>
      <c r="D32" s="75"/>
      <c r="E32" s="75"/>
      <c r="F32" s="185" t="s">
        <v>34</v>
      </c>
      <c r="G32" s="185"/>
      <c r="H32" s="75"/>
      <c r="I32" s="75"/>
      <c r="J32" s="75"/>
      <c r="K32" s="75"/>
      <c r="L32" s="75"/>
      <c r="M32" s="75"/>
      <c r="N32" s="75"/>
      <c r="O32" s="75"/>
      <c r="P32" s="37"/>
    </row>
    <row r="33" spans="1:18" s="36" customFormat="1" x14ac:dyDescent="0.25">
      <c r="A33" s="186" t="s">
        <v>73</v>
      </c>
      <c r="B33" s="186"/>
      <c r="C33" s="186"/>
      <c r="D33" s="186"/>
      <c r="E33" s="186"/>
      <c r="F33" s="193" t="s">
        <v>0</v>
      </c>
      <c r="G33" s="193"/>
      <c r="H33" s="75"/>
      <c r="I33" s="75"/>
      <c r="J33" s="75"/>
      <c r="K33" s="75"/>
      <c r="L33" s="75"/>
      <c r="M33" s="75"/>
      <c r="N33" s="75"/>
      <c r="O33" s="75"/>
      <c r="P33" s="37"/>
    </row>
    <row r="34" spans="1:18" x14ac:dyDescent="0.25">
      <c r="A34" s="188" t="s">
        <v>3</v>
      </c>
      <c r="B34" s="188" t="s">
        <v>4</v>
      </c>
      <c r="C34" s="188" t="s">
        <v>5</v>
      </c>
      <c r="D34" s="179" t="s">
        <v>6</v>
      </c>
      <c r="E34" s="179"/>
      <c r="F34" s="179"/>
      <c r="G34" s="179" t="s">
        <v>7</v>
      </c>
      <c r="H34" s="179" t="s">
        <v>8</v>
      </c>
      <c r="I34" s="179"/>
      <c r="J34" s="179"/>
      <c r="K34" s="179"/>
      <c r="L34" s="179" t="s">
        <v>9</v>
      </c>
      <c r="M34" s="179"/>
      <c r="N34" s="179"/>
      <c r="O34" s="179"/>
      <c r="P34" s="3"/>
    </row>
    <row r="35" spans="1:18" ht="28.5" x14ac:dyDescent="0.25">
      <c r="A35" s="188"/>
      <c r="B35" s="188"/>
      <c r="C35" s="188"/>
      <c r="D35" s="84" t="s">
        <v>10</v>
      </c>
      <c r="E35" s="84" t="s">
        <v>11</v>
      </c>
      <c r="F35" s="84" t="s">
        <v>12</v>
      </c>
      <c r="G35" s="179"/>
      <c r="H35" s="84" t="s">
        <v>13</v>
      </c>
      <c r="I35" s="84" t="s">
        <v>14</v>
      </c>
      <c r="J35" s="84" t="s">
        <v>15</v>
      </c>
      <c r="K35" s="84" t="s">
        <v>16</v>
      </c>
      <c r="L35" s="84" t="s">
        <v>17</v>
      </c>
      <c r="M35" s="85" t="s">
        <v>18</v>
      </c>
      <c r="N35" s="85" t="s">
        <v>19</v>
      </c>
      <c r="O35" s="85" t="s">
        <v>20</v>
      </c>
      <c r="P35" s="5"/>
    </row>
    <row r="36" spans="1:18" s="33" customFormat="1" x14ac:dyDescent="0.25">
      <c r="A36" s="86" t="s">
        <v>51</v>
      </c>
      <c r="B36" s="87" t="s">
        <v>59</v>
      </c>
      <c r="C36" s="94">
        <v>100</v>
      </c>
      <c r="D36" s="90">
        <v>1.6</v>
      </c>
      <c r="E36" s="90">
        <v>6.3</v>
      </c>
      <c r="F36" s="90">
        <v>7.4</v>
      </c>
      <c r="G36" s="90">
        <v>90.8</v>
      </c>
      <c r="H36" s="91">
        <v>3.3</v>
      </c>
      <c r="I36" s="92">
        <v>17</v>
      </c>
      <c r="J36" s="92">
        <v>4.4000000000000004</v>
      </c>
      <c r="K36" s="92">
        <v>17</v>
      </c>
      <c r="L36" s="92">
        <v>17</v>
      </c>
      <c r="M36" s="92">
        <v>6.3</v>
      </c>
      <c r="N36" s="92">
        <v>5.2</v>
      </c>
      <c r="O36" s="92">
        <v>0.1</v>
      </c>
      <c r="P36" s="16"/>
      <c r="Q36" s="16"/>
    </row>
    <row r="37" spans="1:18" x14ac:dyDescent="0.25">
      <c r="A37" s="86">
        <v>143</v>
      </c>
      <c r="B37" s="93" t="s">
        <v>66</v>
      </c>
      <c r="C37" s="94">
        <v>250</v>
      </c>
      <c r="D37" s="90">
        <v>3.67</v>
      </c>
      <c r="E37" s="90">
        <v>4.4000000000000004</v>
      </c>
      <c r="F37" s="90">
        <v>15.27</v>
      </c>
      <c r="G37" s="117">
        <v>115.5</v>
      </c>
      <c r="H37" s="117">
        <v>0.11</v>
      </c>
      <c r="I37" s="118">
        <v>15.7</v>
      </c>
      <c r="J37" s="118">
        <v>0.04</v>
      </c>
      <c r="K37" s="119">
        <v>0.25</v>
      </c>
      <c r="L37" s="120">
        <v>49.7</v>
      </c>
      <c r="M37" s="89">
        <v>120</v>
      </c>
      <c r="N37" s="89">
        <v>33.5</v>
      </c>
      <c r="O37" s="89">
        <v>1.45</v>
      </c>
      <c r="P37" s="5"/>
      <c r="Q37" s="3"/>
      <c r="R37" s="3"/>
    </row>
    <row r="38" spans="1:18" x14ac:dyDescent="0.25">
      <c r="A38" s="110">
        <v>340</v>
      </c>
      <c r="B38" s="111" t="s">
        <v>77</v>
      </c>
      <c r="C38" s="94">
        <v>240</v>
      </c>
      <c r="D38" s="90">
        <v>16</v>
      </c>
      <c r="E38" s="90">
        <v>8.9</v>
      </c>
      <c r="F38" s="90">
        <v>22.7</v>
      </c>
      <c r="G38" s="90">
        <v>235</v>
      </c>
      <c r="H38" s="90">
        <v>0.17</v>
      </c>
      <c r="I38" s="90">
        <v>8.8000000000000007</v>
      </c>
      <c r="J38" s="90">
        <v>0.05</v>
      </c>
      <c r="K38" s="90">
        <v>1</v>
      </c>
      <c r="L38" s="90">
        <v>44</v>
      </c>
      <c r="M38" s="90">
        <v>376</v>
      </c>
      <c r="N38" s="90">
        <v>50</v>
      </c>
      <c r="O38" s="90">
        <v>1.6</v>
      </c>
      <c r="P38" s="177"/>
      <c r="Q38" s="178"/>
      <c r="R38" s="178"/>
    </row>
    <row r="39" spans="1:18" x14ac:dyDescent="0.25">
      <c r="A39" s="95">
        <v>508</v>
      </c>
      <c r="B39" s="99" t="s">
        <v>23</v>
      </c>
      <c r="C39" s="97">
        <v>200</v>
      </c>
      <c r="D39" s="92">
        <v>0.5</v>
      </c>
      <c r="E39" s="92">
        <v>0</v>
      </c>
      <c r="F39" s="92">
        <v>27</v>
      </c>
      <c r="G39" s="92">
        <v>110</v>
      </c>
      <c r="H39" s="92">
        <v>0.01</v>
      </c>
      <c r="I39" s="92">
        <v>0.5</v>
      </c>
      <c r="J39" s="92">
        <v>0</v>
      </c>
      <c r="K39" s="92">
        <v>0</v>
      </c>
      <c r="L39" s="92">
        <v>28</v>
      </c>
      <c r="M39" s="92">
        <v>19</v>
      </c>
      <c r="N39" s="92">
        <v>7</v>
      </c>
      <c r="O39" s="92">
        <v>1.3</v>
      </c>
      <c r="P39" s="50"/>
      <c r="Q39" s="3"/>
      <c r="R39" s="3"/>
    </row>
    <row r="40" spans="1:18" x14ac:dyDescent="0.25">
      <c r="A40" s="86">
        <v>108</v>
      </c>
      <c r="B40" s="100" t="s">
        <v>24</v>
      </c>
      <c r="C40" s="94">
        <v>70</v>
      </c>
      <c r="D40" s="90">
        <v>5.36</v>
      </c>
      <c r="E40" s="90">
        <v>0.56000000000000005</v>
      </c>
      <c r="F40" s="90">
        <v>34.299999999999997</v>
      </c>
      <c r="G40" s="90">
        <v>163</v>
      </c>
      <c r="H40" s="90">
        <v>0.06</v>
      </c>
      <c r="I40" s="90">
        <v>0</v>
      </c>
      <c r="J40" s="90">
        <v>0</v>
      </c>
      <c r="K40" s="90">
        <v>0.55000000000000004</v>
      </c>
      <c r="L40" s="90">
        <v>13.9</v>
      </c>
      <c r="M40" s="90">
        <v>44.7</v>
      </c>
      <c r="N40" s="90">
        <v>9.8000000000000007</v>
      </c>
      <c r="O40" s="90">
        <v>0.7</v>
      </c>
    </row>
    <row r="41" spans="1:18" x14ac:dyDescent="0.25">
      <c r="A41" s="86">
        <v>109</v>
      </c>
      <c r="B41" s="100" t="s">
        <v>25</v>
      </c>
      <c r="C41" s="94">
        <v>40</v>
      </c>
      <c r="D41" s="90">
        <v>2.6</v>
      </c>
      <c r="E41" s="90">
        <v>0.46</v>
      </c>
      <c r="F41" s="90">
        <v>13.2</v>
      </c>
      <c r="G41" s="90">
        <v>69.400000000000006</v>
      </c>
      <c r="H41" s="92">
        <v>4.7E-2</v>
      </c>
      <c r="I41" s="92">
        <v>0</v>
      </c>
      <c r="J41" s="92">
        <v>3.7999999999999999E-2</v>
      </c>
      <c r="K41" s="92">
        <v>0.6</v>
      </c>
      <c r="L41" s="92">
        <v>14</v>
      </c>
      <c r="M41" s="92">
        <v>63</v>
      </c>
      <c r="N41" s="92">
        <v>18.600000000000001</v>
      </c>
      <c r="O41" s="92">
        <v>1.54</v>
      </c>
      <c r="P41" s="6"/>
    </row>
    <row r="42" spans="1:18" s="60" customFormat="1" x14ac:dyDescent="0.25">
      <c r="A42" s="110">
        <v>589</v>
      </c>
      <c r="B42" s="100" t="s">
        <v>69</v>
      </c>
      <c r="C42" s="121">
        <v>50</v>
      </c>
      <c r="D42" s="122">
        <v>2.9</v>
      </c>
      <c r="E42" s="122">
        <v>2.2999999999999998</v>
      </c>
      <c r="F42" s="122">
        <v>37.5</v>
      </c>
      <c r="G42" s="122">
        <v>183</v>
      </c>
      <c r="H42" s="91">
        <v>0.04</v>
      </c>
      <c r="I42" s="91">
        <v>0</v>
      </c>
      <c r="J42" s="91">
        <v>0</v>
      </c>
      <c r="K42" s="91">
        <v>1.1599999999999999</v>
      </c>
      <c r="L42" s="91">
        <v>5.5</v>
      </c>
      <c r="M42" s="91">
        <v>25</v>
      </c>
      <c r="N42" s="91">
        <v>4.4000000000000004</v>
      </c>
      <c r="O42" s="91">
        <v>0.4</v>
      </c>
      <c r="P42" s="61"/>
    </row>
    <row r="43" spans="1:18" x14ac:dyDescent="0.25">
      <c r="A43" s="86"/>
      <c r="B43" s="101" t="s">
        <v>26</v>
      </c>
      <c r="C43" s="121">
        <f>SUM(C36:C42)</f>
        <v>950</v>
      </c>
      <c r="D43" s="123">
        <f>SUM(D36:D42)</f>
        <v>32.630000000000003</v>
      </c>
      <c r="E43" s="123">
        <f>SUM(E36:E42)</f>
        <v>22.92</v>
      </c>
      <c r="F43" s="123">
        <f>SUM(F36:F42)</f>
        <v>157.37</v>
      </c>
      <c r="G43" s="123">
        <f>SUM(G36:G42)</f>
        <v>966.69999999999993</v>
      </c>
      <c r="H43" s="123">
        <f t="shared" ref="H43:O43" si="2">SUM(H36:H42)</f>
        <v>3.7369999999999997</v>
      </c>
      <c r="I43" s="123">
        <f t="shared" si="2"/>
        <v>42</v>
      </c>
      <c r="J43" s="123">
        <f t="shared" si="2"/>
        <v>4.5280000000000005</v>
      </c>
      <c r="K43" s="123">
        <f t="shared" si="2"/>
        <v>20.560000000000002</v>
      </c>
      <c r="L43" s="123">
        <f t="shared" si="2"/>
        <v>172.1</v>
      </c>
      <c r="M43" s="123">
        <f t="shared" si="2"/>
        <v>654</v>
      </c>
      <c r="N43" s="123">
        <f t="shared" si="2"/>
        <v>128.5</v>
      </c>
      <c r="O43" s="123">
        <f t="shared" si="2"/>
        <v>7.0900000000000007</v>
      </c>
      <c r="P43" s="6"/>
    </row>
    <row r="44" spans="1:18" x14ac:dyDescent="0.25">
      <c r="A44" s="86"/>
      <c r="B44" s="101" t="s">
        <v>41</v>
      </c>
      <c r="C44" s="94">
        <v>800</v>
      </c>
      <c r="D44" s="102">
        <v>31.5</v>
      </c>
      <c r="E44" s="102">
        <v>32.200000000000003</v>
      </c>
      <c r="F44" s="102">
        <v>134</v>
      </c>
      <c r="G44" s="102">
        <v>952</v>
      </c>
      <c r="H44" s="115">
        <v>0.4</v>
      </c>
      <c r="I44" s="115">
        <v>24</v>
      </c>
      <c r="J44" s="115">
        <v>0.3</v>
      </c>
      <c r="K44" s="115">
        <v>3.8</v>
      </c>
      <c r="L44" s="115">
        <v>420</v>
      </c>
      <c r="M44" s="115">
        <v>580</v>
      </c>
      <c r="N44" s="115">
        <v>105</v>
      </c>
      <c r="O44" s="115">
        <v>6.3</v>
      </c>
      <c r="P44" s="16">
        <f>G43*35/G44</f>
        <v>35.540441176470587</v>
      </c>
    </row>
    <row r="45" spans="1:18" x14ac:dyDescent="0.25">
      <c r="A45" s="124"/>
      <c r="B45" s="125"/>
      <c r="C45" s="5"/>
      <c r="D45" s="104"/>
      <c r="E45" s="104"/>
      <c r="F45" s="104"/>
      <c r="G45" s="104"/>
      <c r="H45" s="126"/>
      <c r="I45" s="126"/>
      <c r="J45" s="126"/>
      <c r="K45" s="126"/>
      <c r="L45" s="126"/>
      <c r="M45" s="126"/>
      <c r="N45" s="126"/>
      <c r="O45" s="126"/>
      <c r="P45" s="6"/>
    </row>
    <row r="46" spans="1:18" x14ac:dyDescent="0.25">
      <c r="A46" s="192" t="s">
        <v>31</v>
      </c>
      <c r="B46" s="192"/>
      <c r="C46" s="81"/>
      <c r="D46" s="83"/>
      <c r="E46" s="83"/>
      <c r="F46" s="189" t="s">
        <v>32</v>
      </c>
      <c r="G46" s="189"/>
      <c r="H46" s="82"/>
      <c r="I46" s="83"/>
      <c r="J46" s="83"/>
      <c r="K46" s="83"/>
      <c r="L46" s="83"/>
      <c r="M46" s="83"/>
      <c r="N46" s="83"/>
      <c r="O46" s="83"/>
      <c r="P46" s="3"/>
    </row>
    <row r="47" spans="1:18" x14ac:dyDescent="0.25">
      <c r="A47" s="186" t="s">
        <v>73</v>
      </c>
      <c r="B47" s="186"/>
      <c r="C47" s="186"/>
      <c r="D47" s="186"/>
      <c r="E47" s="186"/>
      <c r="F47" s="187" t="s">
        <v>0</v>
      </c>
      <c r="G47" s="187"/>
      <c r="H47" s="83"/>
      <c r="I47" s="83"/>
      <c r="J47" s="83"/>
      <c r="K47" s="83"/>
      <c r="L47" s="83"/>
      <c r="M47" s="83"/>
      <c r="N47" s="83"/>
      <c r="O47" s="83"/>
      <c r="P47" s="3"/>
    </row>
    <row r="48" spans="1:18" x14ac:dyDescent="0.25">
      <c r="A48" s="188" t="s">
        <v>3</v>
      </c>
      <c r="B48" s="188" t="s">
        <v>4</v>
      </c>
      <c r="C48" s="188" t="s">
        <v>5</v>
      </c>
      <c r="D48" s="179" t="s">
        <v>6</v>
      </c>
      <c r="E48" s="179"/>
      <c r="F48" s="179"/>
      <c r="G48" s="179" t="s">
        <v>7</v>
      </c>
      <c r="H48" s="179" t="s">
        <v>8</v>
      </c>
      <c r="I48" s="179"/>
      <c r="J48" s="179"/>
      <c r="K48" s="179"/>
      <c r="L48" s="179" t="s">
        <v>9</v>
      </c>
      <c r="M48" s="179"/>
      <c r="N48" s="179"/>
      <c r="O48" s="179"/>
      <c r="P48" s="3"/>
    </row>
    <row r="49" spans="1:23" ht="28.5" x14ac:dyDescent="0.25">
      <c r="A49" s="188"/>
      <c r="B49" s="188"/>
      <c r="C49" s="188"/>
      <c r="D49" s="84" t="s">
        <v>10</v>
      </c>
      <c r="E49" s="84" t="s">
        <v>11</v>
      </c>
      <c r="F49" s="84" t="s">
        <v>12</v>
      </c>
      <c r="G49" s="179"/>
      <c r="H49" s="84" t="s">
        <v>13</v>
      </c>
      <c r="I49" s="84" t="s">
        <v>14</v>
      </c>
      <c r="J49" s="84" t="s">
        <v>15</v>
      </c>
      <c r="K49" s="84" t="s">
        <v>16</v>
      </c>
      <c r="L49" s="84" t="s">
        <v>17</v>
      </c>
      <c r="M49" s="85" t="s">
        <v>18</v>
      </c>
      <c r="N49" s="85" t="s">
        <v>19</v>
      </c>
      <c r="O49" s="85" t="s">
        <v>20</v>
      </c>
      <c r="P49" s="5"/>
    </row>
    <row r="50" spans="1:23" x14ac:dyDescent="0.25">
      <c r="A50" s="86">
        <v>106</v>
      </c>
      <c r="B50" s="134" t="s">
        <v>76</v>
      </c>
      <c r="C50" s="86">
        <v>100</v>
      </c>
      <c r="D50" s="90">
        <v>1.1000000000000001</v>
      </c>
      <c r="E50" s="90">
        <v>0.1</v>
      </c>
      <c r="F50" s="90">
        <v>3.5</v>
      </c>
      <c r="G50" s="90">
        <v>20</v>
      </c>
      <c r="H50" s="91">
        <v>0.01</v>
      </c>
      <c r="I50" s="92">
        <v>15</v>
      </c>
      <c r="J50" s="92">
        <v>0</v>
      </c>
      <c r="K50" s="92">
        <v>0.7</v>
      </c>
      <c r="L50" s="92">
        <v>10</v>
      </c>
      <c r="M50" s="92">
        <v>35</v>
      </c>
      <c r="N50" s="92">
        <v>15</v>
      </c>
      <c r="O50" s="92">
        <v>0.8</v>
      </c>
      <c r="P50" s="4"/>
    </row>
    <row r="51" spans="1:23" x14ac:dyDescent="0.25">
      <c r="A51" s="86">
        <v>145</v>
      </c>
      <c r="B51" s="127" t="s">
        <v>61</v>
      </c>
      <c r="C51" s="94">
        <v>250</v>
      </c>
      <c r="D51" s="90">
        <v>4.9000000000000004</v>
      </c>
      <c r="E51" s="90">
        <v>5.35</v>
      </c>
      <c r="F51" s="90">
        <v>20.149999999999999</v>
      </c>
      <c r="G51" s="90">
        <v>148.30000000000001</v>
      </c>
      <c r="H51" s="91">
        <v>0.15</v>
      </c>
      <c r="I51" s="92">
        <v>0.57999999999999996</v>
      </c>
      <c r="J51" s="92">
        <v>0</v>
      </c>
      <c r="K51" s="92">
        <v>2.4500000000000002</v>
      </c>
      <c r="L51" s="92">
        <v>41.5</v>
      </c>
      <c r="M51" s="92">
        <v>138</v>
      </c>
      <c r="N51" s="92">
        <v>38</v>
      </c>
      <c r="O51" s="92">
        <v>1.8</v>
      </c>
      <c r="P51" s="5"/>
    </row>
    <row r="52" spans="1:23" s="33" customFormat="1" x14ac:dyDescent="0.25">
      <c r="A52" s="86">
        <v>407</v>
      </c>
      <c r="B52" s="100" t="s">
        <v>36</v>
      </c>
      <c r="C52" s="128">
        <v>220</v>
      </c>
      <c r="D52" s="129">
        <v>17.399999999999999</v>
      </c>
      <c r="E52" s="129">
        <v>18.100000000000001</v>
      </c>
      <c r="F52" s="129">
        <v>19.98</v>
      </c>
      <c r="G52" s="109">
        <v>311.8</v>
      </c>
      <c r="H52" s="108">
        <v>0.15</v>
      </c>
      <c r="I52" s="108">
        <v>13.09</v>
      </c>
      <c r="J52" s="108">
        <v>2.1999999999999999E-2</v>
      </c>
      <c r="K52" s="108">
        <v>0.57999999999999996</v>
      </c>
      <c r="L52" s="108">
        <v>31.3</v>
      </c>
      <c r="M52" s="108">
        <v>174.9</v>
      </c>
      <c r="N52" s="108">
        <v>48.6</v>
      </c>
      <c r="O52" s="108">
        <v>2.2000000000000002</v>
      </c>
      <c r="P52" s="6"/>
      <c r="Q52" s="2"/>
      <c r="R52" s="2"/>
      <c r="S52" s="5"/>
      <c r="T52" s="5"/>
      <c r="U52" s="5"/>
      <c r="V52" s="5"/>
      <c r="W52" s="2"/>
    </row>
    <row r="53" spans="1:23" x14ac:dyDescent="0.25">
      <c r="A53" s="86">
        <v>509</v>
      </c>
      <c r="B53" s="100" t="s">
        <v>33</v>
      </c>
      <c r="C53" s="94">
        <v>200</v>
      </c>
      <c r="D53" s="90">
        <v>0.5</v>
      </c>
      <c r="E53" s="90">
        <v>0.2</v>
      </c>
      <c r="F53" s="90">
        <v>23.1</v>
      </c>
      <c r="G53" s="90">
        <v>96</v>
      </c>
      <c r="H53" s="92">
        <v>0.01</v>
      </c>
      <c r="I53" s="92">
        <v>3.3</v>
      </c>
      <c r="J53" s="92">
        <v>0</v>
      </c>
      <c r="K53" s="92">
        <v>0.1</v>
      </c>
      <c r="L53" s="92">
        <v>11</v>
      </c>
      <c r="M53" s="92">
        <v>7</v>
      </c>
      <c r="N53" s="92">
        <v>5</v>
      </c>
      <c r="O53" s="92">
        <v>1.2</v>
      </c>
      <c r="P53" s="16"/>
      <c r="Q53" s="36"/>
      <c r="R53" s="36"/>
      <c r="S53" s="36"/>
      <c r="T53" s="36"/>
      <c r="U53" s="36"/>
    </row>
    <row r="54" spans="1:23" s="60" customFormat="1" x14ac:dyDescent="0.25">
      <c r="A54" s="86">
        <v>108</v>
      </c>
      <c r="B54" s="100" t="s">
        <v>24</v>
      </c>
      <c r="C54" s="94">
        <v>70</v>
      </c>
      <c r="D54" s="90">
        <v>5.36</v>
      </c>
      <c r="E54" s="90">
        <v>0.56000000000000005</v>
      </c>
      <c r="F54" s="90">
        <v>34.299999999999997</v>
      </c>
      <c r="G54" s="90">
        <v>163</v>
      </c>
      <c r="H54" s="90">
        <v>0.06</v>
      </c>
      <c r="I54" s="90">
        <v>0</v>
      </c>
      <c r="J54" s="90">
        <v>0</v>
      </c>
      <c r="K54" s="90">
        <v>0.55000000000000004</v>
      </c>
      <c r="L54" s="90">
        <v>13.9</v>
      </c>
      <c r="M54" s="90">
        <v>44.7</v>
      </c>
      <c r="N54" s="90">
        <v>9.8000000000000007</v>
      </c>
      <c r="O54" s="90">
        <v>0.7</v>
      </c>
    </row>
    <row r="55" spans="1:23" x14ac:dyDescent="0.25">
      <c r="A55" s="86">
        <v>109</v>
      </c>
      <c r="B55" s="100" t="s">
        <v>25</v>
      </c>
      <c r="C55" s="94">
        <v>40</v>
      </c>
      <c r="D55" s="90">
        <v>2.6</v>
      </c>
      <c r="E55" s="90">
        <v>0.46</v>
      </c>
      <c r="F55" s="90">
        <v>13.2</v>
      </c>
      <c r="G55" s="90">
        <v>69.400000000000006</v>
      </c>
      <c r="H55" s="92">
        <v>4.7E-2</v>
      </c>
      <c r="I55" s="92">
        <v>0</v>
      </c>
      <c r="J55" s="92">
        <v>3.7999999999999999E-2</v>
      </c>
      <c r="K55" s="92">
        <v>0.6</v>
      </c>
      <c r="L55" s="92">
        <v>14</v>
      </c>
      <c r="M55" s="92">
        <v>63</v>
      </c>
      <c r="N55" s="92">
        <v>18.600000000000001</v>
      </c>
      <c r="O55" s="92">
        <v>1.54</v>
      </c>
      <c r="P55" s="6"/>
    </row>
    <row r="56" spans="1:23" s="60" customFormat="1" x14ac:dyDescent="0.25">
      <c r="A56" s="110">
        <v>589</v>
      </c>
      <c r="B56" s="100" t="s">
        <v>70</v>
      </c>
      <c r="C56" s="121">
        <v>50</v>
      </c>
      <c r="D56" s="122">
        <v>2.9</v>
      </c>
      <c r="E56" s="122">
        <v>2.2999999999999998</v>
      </c>
      <c r="F56" s="122">
        <v>37.5</v>
      </c>
      <c r="G56" s="122">
        <v>183</v>
      </c>
      <c r="H56" s="91">
        <v>0.04</v>
      </c>
      <c r="I56" s="91">
        <v>0</v>
      </c>
      <c r="J56" s="91">
        <v>0</v>
      </c>
      <c r="K56" s="91">
        <v>1.1599999999999999</v>
      </c>
      <c r="L56" s="91">
        <v>5.5</v>
      </c>
      <c r="M56" s="91">
        <v>25</v>
      </c>
      <c r="N56" s="91">
        <v>4.4000000000000004</v>
      </c>
      <c r="O56" s="91">
        <v>0.4</v>
      </c>
      <c r="P56" s="61"/>
    </row>
    <row r="57" spans="1:23" x14ac:dyDescent="0.25">
      <c r="A57" s="86"/>
      <c r="B57" s="101" t="s">
        <v>26</v>
      </c>
      <c r="C57" s="94">
        <f>SUM(C50:C56)</f>
        <v>930</v>
      </c>
      <c r="D57" s="102">
        <f t="shared" ref="D57:O57" si="3">SUM(D50:D56)</f>
        <v>34.76</v>
      </c>
      <c r="E57" s="102">
        <f t="shared" si="3"/>
        <v>27.07</v>
      </c>
      <c r="F57" s="102">
        <f t="shared" si="3"/>
        <v>151.72999999999999</v>
      </c>
      <c r="G57" s="102">
        <f t="shared" si="3"/>
        <v>991.5</v>
      </c>
      <c r="H57" s="102">
        <f t="shared" si="3"/>
        <v>0.46699999999999997</v>
      </c>
      <c r="I57" s="102">
        <f t="shared" si="3"/>
        <v>31.970000000000002</v>
      </c>
      <c r="J57" s="102">
        <f t="shared" si="3"/>
        <v>0.06</v>
      </c>
      <c r="K57" s="102">
        <f t="shared" si="3"/>
        <v>6.1400000000000006</v>
      </c>
      <c r="L57" s="102">
        <f t="shared" si="3"/>
        <v>127.2</v>
      </c>
      <c r="M57" s="102">
        <f t="shared" si="3"/>
        <v>487.59999999999997</v>
      </c>
      <c r="N57" s="102">
        <f t="shared" si="3"/>
        <v>139.4</v>
      </c>
      <c r="O57" s="102">
        <f t="shared" si="3"/>
        <v>8.6400000000000023</v>
      </c>
      <c r="P57" s="16">
        <f>G57*35/G44</f>
        <v>36.452205882352942</v>
      </c>
    </row>
    <row r="58" spans="1:23" ht="17.25" customHeight="1" x14ac:dyDescent="0.25">
      <c r="A58" s="180" t="s">
        <v>74</v>
      </c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</row>
    <row r="59" spans="1:23" x14ac:dyDescent="0.25">
      <c r="A59" s="191" t="s">
        <v>31</v>
      </c>
      <c r="B59" s="191"/>
      <c r="C59" s="81"/>
      <c r="D59" s="83"/>
      <c r="E59" s="83"/>
      <c r="F59" s="189" t="s">
        <v>38</v>
      </c>
      <c r="G59" s="189"/>
      <c r="H59" s="83"/>
      <c r="I59" s="83"/>
      <c r="J59" s="83"/>
      <c r="K59" s="83"/>
      <c r="L59" s="83"/>
      <c r="M59" s="83"/>
      <c r="N59" s="83"/>
      <c r="O59" s="83"/>
      <c r="P59" s="3"/>
    </row>
    <row r="60" spans="1:23" x14ac:dyDescent="0.25">
      <c r="A60" s="186" t="s">
        <v>73</v>
      </c>
      <c r="B60" s="186"/>
      <c r="C60" s="186"/>
      <c r="D60" s="186"/>
      <c r="E60" s="186"/>
      <c r="F60" s="187" t="s">
        <v>0</v>
      </c>
      <c r="G60" s="187"/>
      <c r="H60" s="130"/>
      <c r="I60" s="130"/>
      <c r="J60" s="130"/>
      <c r="K60" s="130"/>
      <c r="L60" s="130"/>
      <c r="M60" s="130"/>
      <c r="N60" s="130"/>
      <c r="O60" s="130"/>
      <c r="P60" s="26"/>
    </row>
    <row r="61" spans="1:23" x14ac:dyDescent="0.25">
      <c r="A61" s="188" t="s">
        <v>3</v>
      </c>
      <c r="B61" s="188" t="s">
        <v>4</v>
      </c>
      <c r="C61" s="188" t="s">
        <v>5</v>
      </c>
      <c r="D61" s="179" t="s">
        <v>6</v>
      </c>
      <c r="E61" s="179"/>
      <c r="F61" s="179"/>
      <c r="G61" s="179" t="s">
        <v>7</v>
      </c>
      <c r="H61" s="179" t="s">
        <v>8</v>
      </c>
      <c r="I61" s="179"/>
      <c r="J61" s="179"/>
      <c r="K61" s="179"/>
      <c r="L61" s="179" t="s">
        <v>9</v>
      </c>
      <c r="M61" s="179"/>
      <c r="N61" s="179"/>
      <c r="O61" s="179"/>
      <c r="P61" s="3"/>
    </row>
    <row r="62" spans="1:23" ht="28.5" x14ac:dyDescent="0.25">
      <c r="A62" s="188"/>
      <c r="B62" s="188"/>
      <c r="C62" s="188"/>
      <c r="D62" s="84" t="s">
        <v>10</v>
      </c>
      <c r="E62" s="84" t="s">
        <v>11</v>
      </c>
      <c r="F62" s="84" t="s">
        <v>12</v>
      </c>
      <c r="G62" s="179"/>
      <c r="H62" s="84" t="s">
        <v>13</v>
      </c>
      <c r="I62" s="84" t="s">
        <v>14</v>
      </c>
      <c r="J62" s="84" t="s">
        <v>15</v>
      </c>
      <c r="K62" s="84" t="s">
        <v>16</v>
      </c>
      <c r="L62" s="84" t="s">
        <v>17</v>
      </c>
      <c r="M62" s="85" t="s">
        <v>18</v>
      </c>
      <c r="N62" s="85" t="s">
        <v>19</v>
      </c>
      <c r="O62" s="85" t="s">
        <v>20</v>
      </c>
      <c r="P62" s="5"/>
    </row>
    <row r="63" spans="1:23" s="33" customFormat="1" x14ac:dyDescent="0.25">
      <c r="A63" s="86" t="s">
        <v>51</v>
      </c>
      <c r="B63" s="87" t="s">
        <v>59</v>
      </c>
      <c r="C63" s="88">
        <v>100</v>
      </c>
      <c r="D63" s="89">
        <v>1.6</v>
      </c>
      <c r="E63" s="89">
        <v>6.3</v>
      </c>
      <c r="F63" s="89">
        <v>7.4</v>
      </c>
      <c r="G63" s="90">
        <v>90.8</v>
      </c>
      <c r="H63" s="91">
        <v>3.3</v>
      </c>
      <c r="I63" s="92">
        <v>17</v>
      </c>
      <c r="J63" s="92">
        <v>4.4000000000000004</v>
      </c>
      <c r="K63" s="92">
        <v>17</v>
      </c>
      <c r="L63" s="92">
        <v>17</v>
      </c>
      <c r="M63" s="92">
        <v>6.3</v>
      </c>
      <c r="N63" s="92">
        <v>5.2</v>
      </c>
      <c r="O63" s="92">
        <v>0.1</v>
      </c>
      <c r="P63" s="16"/>
      <c r="Q63" s="16"/>
    </row>
    <row r="64" spans="1:23" x14ac:dyDescent="0.25">
      <c r="A64" s="86">
        <v>131</v>
      </c>
      <c r="B64" s="93" t="s">
        <v>37</v>
      </c>
      <c r="C64" s="94">
        <v>250</v>
      </c>
      <c r="D64" s="90">
        <v>2.1800000000000002</v>
      </c>
      <c r="E64" s="90">
        <v>4.45</v>
      </c>
      <c r="F64" s="90">
        <v>12.02</v>
      </c>
      <c r="G64" s="90">
        <v>97</v>
      </c>
      <c r="H64" s="91">
        <v>0.06</v>
      </c>
      <c r="I64" s="92">
        <v>9.1999999999999993</v>
      </c>
      <c r="J64" s="92">
        <v>0.23</v>
      </c>
      <c r="K64" s="92">
        <v>0.25</v>
      </c>
      <c r="L64" s="92">
        <v>277</v>
      </c>
      <c r="M64" s="92">
        <v>160</v>
      </c>
      <c r="N64" s="92">
        <v>31</v>
      </c>
      <c r="O64" s="92">
        <v>1.52</v>
      </c>
      <c r="P64" s="5"/>
    </row>
    <row r="65" spans="1:22" s="33" customFormat="1" ht="15.75" x14ac:dyDescent="0.25">
      <c r="A65" s="163">
        <v>345</v>
      </c>
      <c r="B65" s="100" t="s">
        <v>78</v>
      </c>
      <c r="C65" s="169">
        <v>130</v>
      </c>
      <c r="D65" s="170">
        <v>14.22</v>
      </c>
      <c r="E65" s="170">
        <v>3.2</v>
      </c>
      <c r="F65" s="170">
        <v>11.68</v>
      </c>
      <c r="G65" s="171">
        <v>132.68</v>
      </c>
      <c r="H65" s="172">
        <v>7.0000000000000007E-2</v>
      </c>
      <c r="I65" s="173">
        <v>0.87</v>
      </c>
      <c r="J65" s="173">
        <v>2.9000000000000001E-2</v>
      </c>
      <c r="K65" s="172">
        <v>1.06</v>
      </c>
      <c r="L65" s="172">
        <v>36.35</v>
      </c>
      <c r="M65" s="174">
        <v>164.6</v>
      </c>
      <c r="N65" s="174">
        <v>25.2</v>
      </c>
      <c r="O65" s="174">
        <v>0.71</v>
      </c>
      <c r="P65" s="16"/>
      <c r="Q65" s="48"/>
      <c r="R65" s="44"/>
      <c r="S65" s="44"/>
      <c r="T65" s="44"/>
      <c r="U65" s="44"/>
    </row>
    <row r="66" spans="1:22" s="60" customFormat="1" x14ac:dyDescent="0.25">
      <c r="A66" s="110">
        <v>240</v>
      </c>
      <c r="B66" s="100" t="s">
        <v>43</v>
      </c>
      <c r="C66" s="131">
        <v>180</v>
      </c>
      <c r="D66" s="113">
        <v>4.4400000000000004</v>
      </c>
      <c r="E66" s="113">
        <v>7.32</v>
      </c>
      <c r="F66" s="113">
        <v>44.8</v>
      </c>
      <c r="G66" s="132">
        <v>262.8</v>
      </c>
      <c r="H66" s="113">
        <v>3.5999999999999997E-2</v>
      </c>
      <c r="I66" s="113">
        <v>0</v>
      </c>
      <c r="J66" s="113">
        <v>4.8000000000000001E-2</v>
      </c>
      <c r="K66" s="113">
        <v>3.4000000000000002E-2</v>
      </c>
      <c r="L66" s="113">
        <v>5.9</v>
      </c>
      <c r="M66" s="113">
        <v>96</v>
      </c>
      <c r="N66" s="113">
        <v>31.4</v>
      </c>
      <c r="O66" s="113">
        <v>0.64</v>
      </c>
    </row>
    <row r="67" spans="1:22" x14ac:dyDescent="0.25">
      <c r="A67" s="86">
        <v>494</v>
      </c>
      <c r="B67" s="111" t="s">
        <v>30</v>
      </c>
      <c r="C67" s="94">
        <v>200</v>
      </c>
      <c r="D67" s="90">
        <v>0.1</v>
      </c>
      <c r="E67" s="90">
        <v>0</v>
      </c>
      <c r="F67" s="90">
        <v>15.2</v>
      </c>
      <c r="G67" s="90">
        <v>61</v>
      </c>
      <c r="H67" s="90">
        <v>0</v>
      </c>
      <c r="I67" s="90">
        <v>2.8</v>
      </c>
      <c r="J67" s="90">
        <v>0</v>
      </c>
      <c r="K67" s="90">
        <v>0</v>
      </c>
      <c r="L67" s="90">
        <v>14.2</v>
      </c>
      <c r="M67" s="90">
        <v>4</v>
      </c>
      <c r="N67" s="90">
        <v>2</v>
      </c>
      <c r="O67" s="90">
        <v>0.4</v>
      </c>
      <c r="P67" s="51"/>
    </row>
    <row r="68" spans="1:22" x14ac:dyDescent="0.25">
      <c r="A68" s="86">
        <v>108</v>
      </c>
      <c r="B68" s="100" t="s">
        <v>24</v>
      </c>
      <c r="C68" s="94">
        <v>70</v>
      </c>
      <c r="D68" s="90">
        <v>5.36</v>
      </c>
      <c r="E68" s="90">
        <v>0.56000000000000005</v>
      </c>
      <c r="F68" s="90">
        <v>34.299999999999997</v>
      </c>
      <c r="G68" s="90">
        <v>163</v>
      </c>
      <c r="H68" s="90">
        <v>0.06</v>
      </c>
      <c r="I68" s="90">
        <v>0</v>
      </c>
      <c r="J68" s="90">
        <v>0</v>
      </c>
      <c r="K68" s="90">
        <v>0.55000000000000004</v>
      </c>
      <c r="L68" s="90">
        <v>13.9</v>
      </c>
      <c r="M68" s="90">
        <v>44.7</v>
      </c>
      <c r="N68" s="90">
        <v>9.8000000000000007</v>
      </c>
      <c r="O68" s="90">
        <v>0.7</v>
      </c>
      <c r="P68" s="36"/>
    </row>
    <row r="69" spans="1:22" x14ac:dyDescent="0.25">
      <c r="A69" s="86">
        <v>109</v>
      </c>
      <c r="B69" s="100" t="s">
        <v>25</v>
      </c>
      <c r="C69" s="94">
        <v>40</v>
      </c>
      <c r="D69" s="90">
        <v>2.6</v>
      </c>
      <c r="E69" s="90">
        <v>0.46</v>
      </c>
      <c r="F69" s="90">
        <v>13.2</v>
      </c>
      <c r="G69" s="90">
        <v>69.400000000000006</v>
      </c>
      <c r="H69" s="92">
        <v>4.7E-2</v>
      </c>
      <c r="I69" s="92">
        <v>0</v>
      </c>
      <c r="J69" s="92">
        <v>3.7999999999999999E-2</v>
      </c>
      <c r="K69" s="92">
        <v>0.6</v>
      </c>
      <c r="L69" s="92">
        <v>14</v>
      </c>
      <c r="M69" s="92">
        <v>63</v>
      </c>
      <c r="N69" s="92">
        <v>18.600000000000001</v>
      </c>
      <c r="O69" s="92">
        <v>1.54</v>
      </c>
      <c r="P69" s="6"/>
    </row>
    <row r="70" spans="1:22" x14ac:dyDescent="0.25">
      <c r="A70" s="86"/>
      <c r="B70" s="101" t="s">
        <v>26</v>
      </c>
      <c r="C70" s="94">
        <f t="shared" ref="C70:O70" si="4">SUM(C63:C69)</f>
        <v>970</v>
      </c>
      <c r="D70" s="102">
        <f t="shared" si="4"/>
        <v>30.500000000000004</v>
      </c>
      <c r="E70" s="102">
        <f t="shared" si="4"/>
        <v>22.29</v>
      </c>
      <c r="F70" s="102">
        <f t="shared" si="4"/>
        <v>138.6</v>
      </c>
      <c r="G70" s="102">
        <f t="shared" si="4"/>
        <v>876.68</v>
      </c>
      <c r="H70" s="102">
        <f t="shared" si="4"/>
        <v>3.573</v>
      </c>
      <c r="I70" s="102">
        <f t="shared" si="4"/>
        <v>29.87</v>
      </c>
      <c r="J70" s="102">
        <f t="shared" si="4"/>
        <v>4.745000000000001</v>
      </c>
      <c r="K70" s="102">
        <f t="shared" si="4"/>
        <v>19.494</v>
      </c>
      <c r="L70" s="102">
        <f t="shared" si="4"/>
        <v>378.34999999999997</v>
      </c>
      <c r="M70" s="102">
        <f t="shared" si="4"/>
        <v>538.59999999999991</v>
      </c>
      <c r="N70" s="102">
        <f t="shared" si="4"/>
        <v>123.20000000000002</v>
      </c>
      <c r="O70" s="102">
        <f t="shared" si="4"/>
        <v>5.61</v>
      </c>
      <c r="P70" s="74"/>
      <c r="Q70" s="161">
        <f>SUM(D15+D29+D43+D57+D70)</f>
        <v>167.32999999999998</v>
      </c>
      <c r="R70" s="161">
        <f t="shared" ref="R70:T70" si="5">SUM(E15+E29+E43+E57+E70)</f>
        <v>133.32</v>
      </c>
      <c r="S70" s="161">
        <f t="shared" si="5"/>
        <v>720.38</v>
      </c>
      <c r="T70" s="161">
        <f t="shared" si="5"/>
        <v>4759.71</v>
      </c>
    </row>
    <row r="71" spans="1:22" x14ac:dyDescent="0.25">
      <c r="A71" s="86"/>
      <c r="B71" s="101" t="s">
        <v>41</v>
      </c>
      <c r="C71" s="94">
        <v>800</v>
      </c>
      <c r="D71" s="102">
        <v>31.5</v>
      </c>
      <c r="E71" s="102">
        <v>32.200000000000003</v>
      </c>
      <c r="F71" s="102">
        <v>134</v>
      </c>
      <c r="G71" s="102">
        <v>952</v>
      </c>
      <c r="H71" s="115">
        <v>0.4</v>
      </c>
      <c r="I71" s="115">
        <v>24</v>
      </c>
      <c r="J71" s="115">
        <v>0.3</v>
      </c>
      <c r="K71" s="115">
        <v>3.8</v>
      </c>
      <c r="L71" s="115">
        <v>420</v>
      </c>
      <c r="M71" s="115">
        <v>580</v>
      </c>
      <c r="N71" s="115">
        <v>105</v>
      </c>
      <c r="O71" s="115">
        <v>6.3</v>
      </c>
      <c r="P71" s="16">
        <f>G70*35/G71</f>
        <v>32.230882352941173</v>
      </c>
      <c r="Q71" s="56">
        <v>31.5</v>
      </c>
      <c r="R71" s="56">
        <v>32.700000000000003</v>
      </c>
      <c r="S71" s="56">
        <v>136.30000000000001</v>
      </c>
      <c r="T71" s="56">
        <v>952.5</v>
      </c>
    </row>
    <row r="72" spans="1:22" x14ac:dyDescent="0.25">
      <c r="A72" s="47"/>
      <c r="B72" s="103"/>
      <c r="C72" s="5"/>
      <c r="D72" s="104"/>
      <c r="E72" s="104"/>
      <c r="F72" s="104"/>
      <c r="G72" s="104"/>
      <c r="H72" s="126"/>
      <c r="I72" s="126"/>
      <c r="J72" s="126"/>
      <c r="K72" s="126"/>
      <c r="L72" s="126"/>
      <c r="M72" s="126"/>
      <c r="N72" s="126"/>
      <c r="O72" s="126"/>
      <c r="P72" s="16"/>
      <c r="Q72" s="55"/>
      <c r="R72" s="55"/>
      <c r="S72" s="55"/>
      <c r="T72" s="161">
        <f>G15+G29+G43+G57+G70</f>
        <v>4759.71</v>
      </c>
      <c r="U72" s="15">
        <f>T72/5</f>
        <v>951.94200000000001</v>
      </c>
    </row>
    <row r="73" spans="1:22" x14ac:dyDescent="0.25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Q73" s="15">
        <f>SUM(Q70*100/Q71)</f>
        <v>531.20634920634916</v>
      </c>
      <c r="R73" s="15">
        <f t="shared" ref="R73:S73" si="6">SUM(R70*100/R71)</f>
        <v>407.70642201834858</v>
      </c>
      <c r="S73" s="15">
        <f t="shared" si="6"/>
        <v>528.52531181217898</v>
      </c>
      <c r="T73" s="73">
        <f>U72*100/G71</f>
        <v>99.993907563025203</v>
      </c>
    </row>
    <row r="74" spans="1:22" x14ac:dyDescent="0.25">
      <c r="A74" s="191" t="s">
        <v>35</v>
      </c>
      <c r="B74" s="191"/>
      <c r="C74" s="81"/>
      <c r="D74" s="83"/>
      <c r="E74" s="83"/>
      <c r="F74" s="133" t="s">
        <v>2</v>
      </c>
      <c r="G74" s="133"/>
      <c r="H74" s="83"/>
      <c r="I74" s="83"/>
      <c r="J74" s="83"/>
      <c r="K74" s="83"/>
      <c r="L74" s="83"/>
      <c r="M74" s="83"/>
      <c r="N74" s="83"/>
      <c r="O74" s="83"/>
      <c r="P74" s="3"/>
    </row>
    <row r="75" spans="1:22" x14ac:dyDescent="0.25">
      <c r="A75" s="186" t="s">
        <v>73</v>
      </c>
      <c r="B75" s="186"/>
      <c r="C75" s="186"/>
      <c r="D75" s="186"/>
      <c r="E75" s="186"/>
      <c r="F75" s="187" t="s">
        <v>0</v>
      </c>
      <c r="G75" s="187"/>
      <c r="H75" s="83"/>
      <c r="I75" s="83"/>
      <c r="J75" s="83"/>
      <c r="K75" s="83"/>
      <c r="L75" s="83"/>
      <c r="M75" s="83"/>
      <c r="N75" s="83"/>
      <c r="O75" s="83"/>
      <c r="P75" s="3"/>
    </row>
    <row r="76" spans="1:22" x14ac:dyDescent="0.25">
      <c r="A76" s="188" t="s">
        <v>3</v>
      </c>
      <c r="B76" s="188" t="s">
        <v>4</v>
      </c>
      <c r="C76" s="188" t="s">
        <v>5</v>
      </c>
      <c r="D76" s="179" t="s">
        <v>6</v>
      </c>
      <c r="E76" s="179"/>
      <c r="F76" s="179"/>
      <c r="G76" s="179" t="s">
        <v>7</v>
      </c>
      <c r="H76" s="179" t="s">
        <v>8</v>
      </c>
      <c r="I76" s="179"/>
      <c r="J76" s="179"/>
      <c r="K76" s="179"/>
      <c r="L76" s="179" t="s">
        <v>9</v>
      </c>
      <c r="M76" s="179"/>
      <c r="N76" s="179"/>
      <c r="O76" s="179"/>
      <c r="P76" s="3"/>
    </row>
    <row r="77" spans="1:22" ht="28.5" x14ac:dyDescent="0.25">
      <c r="A77" s="188"/>
      <c r="B77" s="188"/>
      <c r="C77" s="188"/>
      <c r="D77" s="84" t="s">
        <v>10</v>
      </c>
      <c r="E77" s="84" t="s">
        <v>11</v>
      </c>
      <c r="F77" s="84" t="s">
        <v>12</v>
      </c>
      <c r="G77" s="179"/>
      <c r="H77" s="84" t="s">
        <v>13</v>
      </c>
      <c r="I77" s="84" t="s">
        <v>14</v>
      </c>
      <c r="J77" s="84" t="s">
        <v>15</v>
      </c>
      <c r="K77" s="84" t="s">
        <v>16</v>
      </c>
      <c r="L77" s="84" t="s">
        <v>17</v>
      </c>
      <c r="M77" s="85" t="s">
        <v>18</v>
      </c>
      <c r="N77" s="85" t="s">
        <v>19</v>
      </c>
      <c r="O77" s="85" t="s">
        <v>20</v>
      </c>
      <c r="P77" s="5"/>
    </row>
    <row r="78" spans="1:22" s="34" customFormat="1" ht="19.5" customHeight="1" x14ac:dyDescent="0.25">
      <c r="A78" s="86">
        <v>106</v>
      </c>
      <c r="B78" s="134" t="s">
        <v>76</v>
      </c>
      <c r="C78" s="86">
        <v>100</v>
      </c>
      <c r="D78" s="90">
        <v>1.1000000000000001</v>
      </c>
      <c r="E78" s="90">
        <v>0.1</v>
      </c>
      <c r="F78" s="90">
        <v>3.5</v>
      </c>
      <c r="G78" s="90">
        <v>20</v>
      </c>
      <c r="H78" s="91">
        <v>0.01</v>
      </c>
      <c r="I78" s="92">
        <v>15</v>
      </c>
      <c r="J78" s="92">
        <v>0</v>
      </c>
      <c r="K78" s="92">
        <v>0.7</v>
      </c>
      <c r="L78" s="92">
        <v>10</v>
      </c>
      <c r="M78" s="92">
        <v>35</v>
      </c>
      <c r="N78" s="92">
        <v>15</v>
      </c>
      <c r="O78" s="92">
        <v>0.8</v>
      </c>
    </row>
    <row r="79" spans="1:22" x14ac:dyDescent="0.25">
      <c r="A79" s="86">
        <v>134</v>
      </c>
      <c r="B79" s="93" t="s">
        <v>46</v>
      </c>
      <c r="C79" s="94">
        <v>250</v>
      </c>
      <c r="D79" s="90">
        <v>2.0499999999999998</v>
      </c>
      <c r="E79" s="90">
        <v>5.25</v>
      </c>
      <c r="F79" s="90">
        <v>16.25</v>
      </c>
      <c r="G79" s="90">
        <v>121.3</v>
      </c>
      <c r="H79" s="91">
        <v>0.09</v>
      </c>
      <c r="I79" s="92">
        <v>7.7</v>
      </c>
      <c r="J79" s="92">
        <v>0</v>
      </c>
      <c r="K79" s="92">
        <v>2.35</v>
      </c>
      <c r="L79" s="92">
        <v>155</v>
      </c>
      <c r="M79" s="92">
        <v>163</v>
      </c>
      <c r="N79" s="92">
        <v>26.2</v>
      </c>
      <c r="O79" s="92">
        <v>0.92</v>
      </c>
      <c r="P79" s="5"/>
    </row>
    <row r="80" spans="1:22" s="60" customFormat="1" x14ac:dyDescent="0.25">
      <c r="A80" s="135">
        <v>291</v>
      </c>
      <c r="B80" s="136" t="s">
        <v>42</v>
      </c>
      <c r="C80" s="112">
        <v>180</v>
      </c>
      <c r="D80" s="137">
        <v>6.78</v>
      </c>
      <c r="E80" s="137">
        <v>0.81</v>
      </c>
      <c r="F80" s="137">
        <v>34.799999999999997</v>
      </c>
      <c r="G80" s="138">
        <v>173.9</v>
      </c>
      <c r="H80" s="139">
        <v>7.0000000000000007E-2</v>
      </c>
      <c r="I80" s="139">
        <v>1.2E-2</v>
      </c>
      <c r="J80" s="139">
        <v>0</v>
      </c>
      <c r="K80" s="139">
        <v>0.9</v>
      </c>
      <c r="L80" s="139">
        <v>6.8</v>
      </c>
      <c r="M80" s="139">
        <v>42.8</v>
      </c>
      <c r="N80" s="139">
        <v>9.6999999999999993</v>
      </c>
      <c r="O80" s="139">
        <v>0.96</v>
      </c>
      <c r="P80" s="62"/>
      <c r="Q80" s="62"/>
      <c r="R80" s="62"/>
      <c r="S80" s="62"/>
      <c r="T80" s="62"/>
      <c r="U80" s="62"/>
      <c r="V80" s="63"/>
    </row>
    <row r="81" spans="1:22" s="33" customFormat="1" ht="15.75" x14ac:dyDescent="0.25">
      <c r="A81" s="166">
        <v>398</v>
      </c>
      <c r="B81" s="167" t="s">
        <v>81</v>
      </c>
      <c r="C81" s="176">
        <v>130</v>
      </c>
      <c r="D81" s="164">
        <v>21.3</v>
      </c>
      <c r="E81" s="164">
        <v>16.3</v>
      </c>
      <c r="F81" s="164">
        <v>5.08</v>
      </c>
      <c r="G81" s="168">
        <v>251.7</v>
      </c>
      <c r="H81" s="164">
        <v>0.34</v>
      </c>
      <c r="I81" s="164">
        <v>9.5</v>
      </c>
      <c r="J81" s="164">
        <v>10</v>
      </c>
      <c r="K81" s="164">
        <v>6.4</v>
      </c>
      <c r="L81" s="164">
        <v>27</v>
      </c>
      <c r="M81" s="164">
        <v>373</v>
      </c>
      <c r="N81" s="164">
        <v>23</v>
      </c>
      <c r="O81" s="164">
        <v>0.8</v>
      </c>
      <c r="P81" s="16"/>
      <c r="Q81" s="16"/>
    </row>
    <row r="82" spans="1:22" ht="16.5" customHeight="1" x14ac:dyDescent="0.25">
      <c r="A82" s="86">
        <v>494</v>
      </c>
      <c r="B82" s="111" t="s">
        <v>30</v>
      </c>
      <c r="C82" s="94">
        <v>200</v>
      </c>
      <c r="D82" s="90">
        <v>0</v>
      </c>
      <c r="E82" s="90">
        <v>0</v>
      </c>
      <c r="F82" s="90">
        <v>15.2</v>
      </c>
      <c r="G82" s="90">
        <v>61</v>
      </c>
      <c r="H82" s="90">
        <v>0</v>
      </c>
      <c r="I82" s="90">
        <v>2.8</v>
      </c>
      <c r="J82" s="90">
        <v>0</v>
      </c>
      <c r="K82" s="90">
        <v>0</v>
      </c>
      <c r="L82" s="90">
        <v>14.2</v>
      </c>
      <c r="M82" s="90">
        <v>4</v>
      </c>
      <c r="N82" s="90">
        <v>2</v>
      </c>
      <c r="O82" s="90">
        <v>0.4</v>
      </c>
      <c r="P82" s="4"/>
    </row>
    <row r="83" spans="1:22" x14ac:dyDescent="0.25">
      <c r="A83" s="86">
        <v>108</v>
      </c>
      <c r="B83" s="100" t="s">
        <v>24</v>
      </c>
      <c r="C83" s="94">
        <v>70</v>
      </c>
      <c r="D83" s="90">
        <v>5.36</v>
      </c>
      <c r="E83" s="90">
        <v>0.56000000000000005</v>
      </c>
      <c r="F83" s="90">
        <v>34.299999999999997</v>
      </c>
      <c r="G83" s="90">
        <v>163</v>
      </c>
      <c r="H83" s="90">
        <v>0.06</v>
      </c>
      <c r="I83" s="90">
        <v>0</v>
      </c>
      <c r="J83" s="90">
        <v>0</v>
      </c>
      <c r="K83" s="90">
        <v>0.55000000000000004</v>
      </c>
      <c r="L83" s="90">
        <v>13.9</v>
      </c>
      <c r="M83" s="90">
        <v>44.7</v>
      </c>
      <c r="N83" s="90">
        <v>9.8000000000000007</v>
      </c>
      <c r="O83" s="90">
        <v>0.7</v>
      </c>
    </row>
    <row r="84" spans="1:22" x14ac:dyDescent="0.25">
      <c r="A84" s="86">
        <v>109</v>
      </c>
      <c r="B84" s="100" t="s">
        <v>25</v>
      </c>
      <c r="C84" s="94">
        <v>30</v>
      </c>
      <c r="D84" s="90">
        <v>1.98</v>
      </c>
      <c r="E84" s="90">
        <v>0.35</v>
      </c>
      <c r="F84" s="90">
        <v>9.9600000000000009</v>
      </c>
      <c r="G84" s="90">
        <v>52.1</v>
      </c>
      <c r="H84" s="92">
        <v>4.2000000000000003E-2</v>
      </c>
      <c r="I84" s="92">
        <v>0</v>
      </c>
      <c r="J84" s="92">
        <v>0.03</v>
      </c>
      <c r="K84" s="92">
        <v>4.4999999999999998E-2</v>
      </c>
      <c r="L84" s="92">
        <v>10.5</v>
      </c>
      <c r="M84" s="92">
        <v>47.3</v>
      </c>
      <c r="N84" s="92">
        <v>14</v>
      </c>
      <c r="O84" s="92">
        <v>1.1599999999999999</v>
      </c>
      <c r="P84" s="6"/>
    </row>
    <row r="85" spans="1:22" s="60" customFormat="1" x14ac:dyDescent="0.25">
      <c r="A85" s="110">
        <v>588</v>
      </c>
      <c r="B85" s="100" t="s">
        <v>64</v>
      </c>
      <c r="C85" s="121">
        <v>30</v>
      </c>
      <c r="D85" s="122">
        <v>0.84</v>
      </c>
      <c r="E85" s="122">
        <v>0.99</v>
      </c>
      <c r="F85" s="122">
        <v>23.19</v>
      </c>
      <c r="G85" s="122">
        <v>105</v>
      </c>
      <c r="H85" s="91">
        <v>0</v>
      </c>
      <c r="I85" s="91">
        <v>0</v>
      </c>
      <c r="J85" s="91">
        <v>0</v>
      </c>
      <c r="K85" s="91">
        <v>0.2</v>
      </c>
      <c r="L85" s="91">
        <v>0.05</v>
      </c>
      <c r="M85" s="91">
        <v>2.7</v>
      </c>
      <c r="N85" s="91">
        <v>5.0000000000000001E-3</v>
      </c>
      <c r="O85" s="91">
        <v>0.44</v>
      </c>
      <c r="P85" s="4"/>
    </row>
    <row r="86" spans="1:22" x14ac:dyDescent="0.25">
      <c r="A86" s="140"/>
      <c r="B86" s="101" t="s">
        <v>26</v>
      </c>
      <c r="C86" s="94">
        <f>SUM(C78:C85)</f>
        <v>990</v>
      </c>
      <c r="D86" s="102">
        <f t="shared" ref="D86:O86" si="7">SUM(D78:D85)</f>
        <v>39.410000000000004</v>
      </c>
      <c r="E86" s="102">
        <f t="shared" si="7"/>
        <v>24.36</v>
      </c>
      <c r="F86" s="102">
        <f t="shared" si="7"/>
        <v>142.28</v>
      </c>
      <c r="G86" s="102">
        <f t="shared" si="7"/>
        <v>948.00000000000011</v>
      </c>
      <c r="H86" s="102">
        <f t="shared" si="7"/>
        <v>0.6120000000000001</v>
      </c>
      <c r="I86" s="102">
        <f t="shared" si="7"/>
        <v>35.012</v>
      </c>
      <c r="J86" s="102">
        <f t="shared" si="7"/>
        <v>10.029999999999999</v>
      </c>
      <c r="K86" s="102">
        <f t="shared" si="7"/>
        <v>11.145</v>
      </c>
      <c r="L86" s="102">
        <f t="shared" si="7"/>
        <v>237.45000000000002</v>
      </c>
      <c r="M86" s="102">
        <f t="shared" si="7"/>
        <v>712.5</v>
      </c>
      <c r="N86" s="102">
        <f t="shared" si="7"/>
        <v>99.704999999999998</v>
      </c>
      <c r="O86" s="102">
        <f t="shared" si="7"/>
        <v>6.1800000000000006</v>
      </c>
      <c r="P86" s="1">
        <f>G86*35/G71</f>
        <v>34.852941176470594</v>
      </c>
    </row>
    <row r="87" spans="1:22" x14ac:dyDescent="0.25">
      <c r="A87" s="180" t="s">
        <v>74</v>
      </c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</row>
    <row r="88" spans="1:22" x14ac:dyDescent="0.25">
      <c r="A88" s="80" t="s">
        <v>35</v>
      </c>
      <c r="B88" s="80"/>
      <c r="C88" s="81"/>
      <c r="D88" s="83"/>
      <c r="E88" s="83"/>
      <c r="F88" s="189" t="s">
        <v>27</v>
      </c>
      <c r="G88" s="189"/>
      <c r="H88" s="83"/>
      <c r="I88" s="83"/>
      <c r="J88" s="83"/>
      <c r="K88" s="83"/>
      <c r="L88" s="83"/>
      <c r="M88" s="83"/>
      <c r="N88" s="83"/>
      <c r="O88" s="83"/>
      <c r="P88" s="3"/>
    </row>
    <row r="89" spans="1:22" x14ac:dyDescent="0.25">
      <c r="A89" s="186" t="s">
        <v>73</v>
      </c>
      <c r="B89" s="186"/>
      <c r="C89" s="186"/>
      <c r="D89" s="186"/>
      <c r="E89" s="186"/>
      <c r="F89" s="187" t="s">
        <v>0</v>
      </c>
      <c r="G89" s="187"/>
      <c r="H89" s="83"/>
      <c r="I89" s="83"/>
      <c r="J89" s="83"/>
      <c r="K89" s="83"/>
      <c r="L89" s="83"/>
      <c r="M89" s="83"/>
      <c r="N89" s="83"/>
      <c r="O89" s="83"/>
      <c r="P89" s="3"/>
    </row>
    <row r="90" spans="1:22" x14ac:dyDescent="0.25">
      <c r="A90" s="188" t="s">
        <v>3</v>
      </c>
      <c r="B90" s="188" t="s">
        <v>4</v>
      </c>
      <c r="C90" s="188" t="s">
        <v>5</v>
      </c>
      <c r="D90" s="179" t="s">
        <v>6</v>
      </c>
      <c r="E90" s="179"/>
      <c r="F90" s="179"/>
      <c r="G90" s="179" t="s">
        <v>7</v>
      </c>
      <c r="H90" s="179" t="s">
        <v>8</v>
      </c>
      <c r="I90" s="179"/>
      <c r="J90" s="179"/>
      <c r="K90" s="179"/>
      <c r="L90" s="179" t="s">
        <v>9</v>
      </c>
      <c r="M90" s="179"/>
      <c r="N90" s="179"/>
      <c r="O90" s="179"/>
      <c r="P90" s="3"/>
    </row>
    <row r="91" spans="1:22" ht="28.5" x14ac:dyDescent="0.25">
      <c r="A91" s="188"/>
      <c r="B91" s="188"/>
      <c r="C91" s="188"/>
      <c r="D91" s="84" t="s">
        <v>10</v>
      </c>
      <c r="E91" s="84" t="s">
        <v>11</v>
      </c>
      <c r="F91" s="84" t="s">
        <v>12</v>
      </c>
      <c r="G91" s="179"/>
      <c r="H91" s="84" t="s">
        <v>13</v>
      </c>
      <c r="I91" s="84" t="s">
        <v>14</v>
      </c>
      <c r="J91" s="84" t="s">
        <v>15</v>
      </c>
      <c r="K91" s="84" t="s">
        <v>16</v>
      </c>
      <c r="L91" s="84" t="s">
        <v>17</v>
      </c>
      <c r="M91" s="85" t="s">
        <v>18</v>
      </c>
      <c r="N91" s="85" t="s">
        <v>19</v>
      </c>
      <c r="O91" s="85" t="s">
        <v>20</v>
      </c>
      <c r="P91" s="5"/>
    </row>
    <row r="92" spans="1:22" s="33" customFormat="1" ht="17.25" customHeight="1" x14ac:dyDescent="0.25">
      <c r="A92" s="86">
        <v>106</v>
      </c>
      <c r="B92" s="93" t="s">
        <v>75</v>
      </c>
      <c r="C92" s="86">
        <v>100</v>
      </c>
      <c r="D92" s="90">
        <v>0.8</v>
      </c>
      <c r="E92" s="90">
        <v>0.1</v>
      </c>
      <c r="F92" s="90">
        <v>1.7</v>
      </c>
      <c r="G92" s="90">
        <v>13</v>
      </c>
      <c r="H92" s="91">
        <v>0.02</v>
      </c>
      <c r="I92" s="92">
        <v>5</v>
      </c>
      <c r="J92" s="92">
        <v>0</v>
      </c>
      <c r="K92" s="92">
        <v>0.1</v>
      </c>
      <c r="L92" s="92">
        <v>23</v>
      </c>
      <c r="M92" s="92">
        <v>24</v>
      </c>
      <c r="N92" s="92">
        <v>14</v>
      </c>
      <c r="O92" s="92">
        <v>0.6</v>
      </c>
      <c r="P92" s="4"/>
    </row>
    <row r="93" spans="1:22" x14ac:dyDescent="0.25">
      <c r="A93" s="95">
        <v>128</v>
      </c>
      <c r="B93" s="87" t="s">
        <v>67</v>
      </c>
      <c r="C93" s="94">
        <v>250</v>
      </c>
      <c r="D93" s="90">
        <v>4.6399999999999997</v>
      </c>
      <c r="E93" s="90">
        <v>8.43</v>
      </c>
      <c r="F93" s="90">
        <v>10.53</v>
      </c>
      <c r="G93" s="90">
        <v>138.66</v>
      </c>
      <c r="H93" s="90">
        <v>8.6999999999999994E-2</v>
      </c>
      <c r="I93" s="90">
        <v>6.75</v>
      </c>
      <c r="J93" s="90">
        <v>0.06</v>
      </c>
      <c r="K93" s="90">
        <v>2.4500000000000002</v>
      </c>
      <c r="L93" s="90">
        <v>51.48</v>
      </c>
      <c r="M93" s="90">
        <v>128</v>
      </c>
      <c r="N93" s="90">
        <v>37.9</v>
      </c>
      <c r="O93" s="90">
        <v>12.5</v>
      </c>
      <c r="P93" s="68"/>
      <c r="Q93" s="69"/>
      <c r="R93" s="9"/>
      <c r="S93" s="9"/>
      <c r="T93" s="9"/>
      <c r="U93" s="9"/>
      <c r="V93" s="9"/>
    </row>
    <row r="94" spans="1:22" s="33" customFormat="1" x14ac:dyDescent="0.25">
      <c r="A94" s="86">
        <v>372</v>
      </c>
      <c r="B94" s="100" t="s">
        <v>44</v>
      </c>
      <c r="C94" s="94">
        <v>120</v>
      </c>
      <c r="D94" s="90">
        <v>10.199999999999999</v>
      </c>
      <c r="E94" s="90">
        <v>9.9</v>
      </c>
      <c r="F94" s="90">
        <v>4.8</v>
      </c>
      <c r="G94" s="90">
        <v>150</v>
      </c>
      <c r="H94" s="92">
        <v>0.05</v>
      </c>
      <c r="I94" s="92">
        <v>14.9</v>
      </c>
      <c r="J94" s="92">
        <v>2.4E-2</v>
      </c>
      <c r="K94" s="92">
        <v>0.36</v>
      </c>
      <c r="L94" s="92">
        <v>40.799999999999997</v>
      </c>
      <c r="M94" s="92">
        <v>123</v>
      </c>
      <c r="N94" s="92">
        <v>25.2</v>
      </c>
      <c r="O94" s="92">
        <v>1.8</v>
      </c>
      <c r="P94" s="6"/>
      <c r="Q94" s="43"/>
    </row>
    <row r="95" spans="1:22" s="58" customFormat="1" x14ac:dyDescent="0.25">
      <c r="A95" s="110">
        <v>429</v>
      </c>
      <c r="B95" s="100" t="s">
        <v>29</v>
      </c>
      <c r="C95" s="141">
        <v>200</v>
      </c>
      <c r="D95" s="122">
        <v>4.2</v>
      </c>
      <c r="E95" s="122">
        <v>8.8000000000000007</v>
      </c>
      <c r="F95" s="122">
        <v>21.8</v>
      </c>
      <c r="G95" s="122">
        <v>184</v>
      </c>
      <c r="H95" s="91">
        <v>0.16</v>
      </c>
      <c r="I95" s="91">
        <v>6.7</v>
      </c>
      <c r="J95" s="91">
        <v>0</v>
      </c>
      <c r="K95" s="91">
        <v>0.2</v>
      </c>
      <c r="L95" s="91">
        <v>52.2</v>
      </c>
      <c r="M95" s="91">
        <v>113</v>
      </c>
      <c r="N95" s="91">
        <v>38</v>
      </c>
      <c r="O95" s="91">
        <v>1.3</v>
      </c>
      <c r="P95" s="64"/>
      <c r="Q95" s="65"/>
    </row>
    <row r="96" spans="1:22" x14ac:dyDescent="0.25">
      <c r="A96" s="86">
        <v>509</v>
      </c>
      <c r="B96" s="100" t="s">
        <v>33</v>
      </c>
      <c r="C96" s="94">
        <v>200</v>
      </c>
      <c r="D96" s="90">
        <v>0.5</v>
      </c>
      <c r="E96" s="90">
        <v>0.2</v>
      </c>
      <c r="F96" s="90">
        <v>23.1</v>
      </c>
      <c r="G96" s="90">
        <v>96</v>
      </c>
      <c r="H96" s="92">
        <v>0.01</v>
      </c>
      <c r="I96" s="92">
        <v>3.3</v>
      </c>
      <c r="J96" s="92">
        <v>0</v>
      </c>
      <c r="K96" s="92">
        <v>0.1</v>
      </c>
      <c r="L96" s="92">
        <v>11</v>
      </c>
      <c r="M96" s="92">
        <v>7</v>
      </c>
      <c r="N96" s="92">
        <v>5</v>
      </c>
      <c r="O96" s="92">
        <v>1.2</v>
      </c>
      <c r="P96" s="16"/>
    </row>
    <row r="97" spans="1:18" x14ac:dyDescent="0.25">
      <c r="A97" s="86">
        <v>108</v>
      </c>
      <c r="B97" s="100" t="s">
        <v>24</v>
      </c>
      <c r="C97" s="94">
        <v>70</v>
      </c>
      <c r="D97" s="90">
        <v>5.36</v>
      </c>
      <c r="E97" s="90">
        <v>0.56000000000000005</v>
      </c>
      <c r="F97" s="90">
        <v>34.299999999999997</v>
      </c>
      <c r="G97" s="90">
        <v>163</v>
      </c>
      <c r="H97" s="90">
        <v>0.06</v>
      </c>
      <c r="I97" s="90">
        <v>0</v>
      </c>
      <c r="J97" s="90">
        <v>0</v>
      </c>
      <c r="K97" s="90">
        <v>0.55000000000000004</v>
      </c>
      <c r="L97" s="90">
        <v>13.9</v>
      </c>
      <c r="M97" s="90">
        <v>44.7</v>
      </c>
      <c r="N97" s="90">
        <v>9.8000000000000007</v>
      </c>
      <c r="O97" s="90">
        <v>0.7</v>
      </c>
    </row>
    <row r="98" spans="1:18" x14ac:dyDescent="0.25">
      <c r="A98" s="86">
        <v>109</v>
      </c>
      <c r="B98" s="100" t="s">
        <v>25</v>
      </c>
      <c r="C98" s="94">
        <v>40</v>
      </c>
      <c r="D98" s="90">
        <v>2.6</v>
      </c>
      <c r="E98" s="90">
        <v>0.46</v>
      </c>
      <c r="F98" s="90">
        <v>13.2</v>
      </c>
      <c r="G98" s="90">
        <v>69.400000000000006</v>
      </c>
      <c r="H98" s="92">
        <v>4.7E-2</v>
      </c>
      <c r="I98" s="92">
        <v>0</v>
      </c>
      <c r="J98" s="92">
        <v>3.7999999999999999E-2</v>
      </c>
      <c r="K98" s="92">
        <v>0.6</v>
      </c>
      <c r="L98" s="92">
        <v>14</v>
      </c>
      <c r="M98" s="92">
        <v>63</v>
      </c>
      <c r="N98" s="92">
        <v>18.600000000000001</v>
      </c>
      <c r="O98" s="92">
        <v>1.54</v>
      </c>
      <c r="P98" s="6"/>
    </row>
    <row r="99" spans="1:18" x14ac:dyDescent="0.25">
      <c r="A99" s="86">
        <v>112</v>
      </c>
      <c r="B99" s="100" t="s">
        <v>68</v>
      </c>
      <c r="C99" s="121">
        <v>100</v>
      </c>
      <c r="D99" s="90">
        <v>0.4</v>
      </c>
      <c r="E99" s="90">
        <v>0.3</v>
      </c>
      <c r="F99" s="90">
        <v>10.3</v>
      </c>
      <c r="G99" s="122">
        <v>47</v>
      </c>
      <c r="H99" s="91">
        <v>0.02</v>
      </c>
      <c r="I99" s="91">
        <v>5</v>
      </c>
      <c r="J99" s="92">
        <v>0</v>
      </c>
      <c r="K99" s="91">
        <v>0.4</v>
      </c>
      <c r="L99" s="91">
        <v>19</v>
      </c>
      <c r="M99" s="92">
        <v>16</v>
      </c>
      <c r="N99" s="92">
        <v>12</v>
      </c>
      <c r="O99" s="92">
        <v>2.2999999999999998</v>
      </c>
      <c r="P99" s="6"/>
      <c r="Q99" s="3"/>
      <c r="R99" s="3"/>
    </row>
    <row r="100" spans="1:18" x14ac:dyDescent="0.25">
      <c r="A100" s="142"/>
      <c r="B100" s="101" t="s">
        <v>26</v>
      </c>
      <c r="C100" s="94">
        <f>SUM(C92:C99)</f>
        <v>1080</v>
      </c>
      <c r="D100" s="102">
        <f t="shared" ref="D100:O100" si="8">SUM(D92:D99)</f>
        <v>28.7</v>
      </c>
      <c r="E100" s="102">
        <f t="shared" si="8"/>
        <v>28.75</v>
      </c>
      <c r="F100" s="102">
        <f t="shared" si="8"/>
        <v>119.72999999999999</v>
      </c>
      <c r="G100" s="102">
        <f>SUM(G92:G99)</f>
        <v>861.06</v>
      </c>
      <c r="H100" s="102">
        <f t="shared" si="8"/>
        <v>0.45400000000000001</v>
      </c>
      <c r="I100" s="102">
        <f t="shared" si="8"/>
        <v>41.65</v>
      </c>
      <c r="J100" s="102">
        <f t="shared" si="8"/>
        <v>0.122</v>
      </c>
      <c r="K100" s="102">
        <f t="shared" si="8"/>
        <v>4.7600000000000007</v>
      </c>
      <c r="L100" s="102">
        <f t="shared" si="8"/>
        <v>225.38</v>
      </c>
      <c r="M100" s="102">
        <f t="shared" si="8"/>
        <v>518.70000000000005</v>
      </c>
      <c r="N100" s="102">
        <f t="shared" si="8"/>
        <v>160.5</v>
      </c>
      <c r="O100" s="102">
        <f t="shared" si="8"/>
        <v>21.939999999999998</v>
      </c>
      <c r="P100" s="6"/>
    </row>
    <row r="101" spans="1:18" x14ac:dyDescent="0.25">
      <c r="A101" s="142"/>
      <c r="B101" s="143"/>
      <c r="C101" s="94"/>
      <c r="D101" s="102"/>
      <c r="E101" s="102"/>
      <c r="F101" s="102"/>
      <c r="G101" s="102"/>
      <c r="H101" s="115"/>
      <c r="I101" s="115"/>
      <c r="J101" s="115"/>
      <c r="K101" s="115"/>
      <c r="L101" s="115"/>
      <c r="M101" s="115"/>
      <c r="N101" s="115"/>
      <c r="O101" s="115"/>
      <c r="P101" s="2">
        <f>G100*35/G115</f>
        <v>31.656617647058823</v>
      </c>
    </row>
    <row r="102" spans="1:18" x14ac:dyDescent="0.25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</row>
    <row r="103" spans="1:18" x14ac:dyDescent="0.25">
      <c r="A103" s="191" t="s">
        <v>35</v>
      </c>
      <c r="B103" s="191"/>
      <c r="C103" s="81"/>
      <c r="D103" s="83"/>
      <c r="E103" s="83"/>
      <c r="F103" s="189" t="s">
        <v>34</v>
      </c>
      <c r="G103" s="189"/>
      <c r="H103" s="83"/>
      <c r="I103" s="83"/>
      <c r="J103" s="83"/>
      <c r="K103" s="83"/>
      <c r="L103" s="83"/>
      <c r="M103" s="83"/>
      <c r="N103" s="83"/>
      <c r="O103" s="83"/>
      <c r="P103" s="3"/>
    </row>
    <row r="104" spans="1:18" x14ac:dyDescent="0.25">
      <c r="A104" s="186" t="s">
        <v>73</v>
      </c>
      <c r="B104" s="186"/>
      <c r="C104" s="186"/>
      <c r="D104" s="186"/>
      <c r="E104" s="186"/>
      <c r="F104" s="187" t="s">
        <v>0</v>
      </c>
      <c r="G104" s="187"/>
      <c r="H104" s="83"/>
      <c r="I104" s="83"/>
      <c r="J104" s="83"/>
      <c r="K104" s="83"/>
      <c r="L104" s="83"/>
      <c r="M104" s="83"/>
      <c r="N104" s="83"/>
      <c r="O104" s="83"/>
      <c r="P104" s="3"/>
    </row>
    <row r="105" spans="1:18" x14ac:dyDescent="0.25">
      <c r="A105" s="188" t="s">
        <v>3</v>
      </c>
      <c r="B105" s="188" t="s">
        <v>4</v>
      </c>
      <c r="C105" s="188" t="s">
        <v>5</v>
      </c>
      <c r="D105" s="179" t="s">
        <v>6</v>
      </c>
      <c r="E105" s="179"/>
      <c r="F105" s="179"/>
      <c r="G105" s="179" t="s">
        <v>7</v>
      </c>
      <c r="H105" s="179" t="s">
        <v>8</v>
      </c>
      <c r="I105" s="179"/>
      <c r="J105" s="179"/>
      <c r="K105" s="179"/>
      <c r="L105" s="179" t="s">
        <v>9</v>
      </c>
      <c r="M105" s="179"/>
      <c r="N105" s="179"/>
      <c r="O105" s="179"/>
      <c r="P105" s="3"/>
    </row>
    <row r="106" spans="1:18" ht="28.5" x14ac:dyDescent="0.25">
      <c r="A106" s="188"/>
      <c r="B106" s="188"/>
      <c r="C106" s="188"/>
      <c r="D106" s="84" t="s">
        <v>10</v>
      </c>
      <c r="E106" s="84" t="s">
        <v>11</v>
      </c>
      <c r="F106" s="84" t="s">
        <v>12</v>
      </c>
      <c r="G106" s="179"/>
      <c r="H106" s="84" t="s">
        <v>13</v>
      </c>
      <c r="I106" s="84" t="s">
        <v>14</v>
      </c>
      <c r="J106" s="84" t="s">
        <v>15</v>
      </c>
      <c r="K106" s="84" t="s">
        <v>16</v>
      </c>
      <c r="L106" s="84" t="s">
        <v>17</v>
      </c>
      <c r="M106" s="85" t="s">
        <v>18</v>
      </c>
      <c r="N106" s="85" t="s">
        <v>19</v>
      </c>
      <c r="O106" s="85" t="s">
        <v>20</v>
      </c>
      <c r="P106" s="5"/>
    </row>
    <row r="107" spans="1:18" s="34" customFormat="1" ht="18.75" customHeight="1" x14ac:dyDescent="0.25">
      <c r="A107" s="86">
        <v>106</v>
      </c>
      <c r="B107" s="134" t="s">
        <v>76</v>
      </c>
      <c r="C107" s="86">
        <v>100</v>
      </c>
      <c r="D107" s="90">
        <v>1.1000000000000001</v>
      </c>
      <c r="E107" s="90">
        <v>0.1</v>
      </c>
      <c r="F107" s="90">
        <v>3.5</v>
      </c>
      <c r="G107" s="90">
        <v>20</v>
      </c>
      <c r="H107" s="91">
        <v>0.01</v>
      </c>
      <c r="I107" s="92">
        <v>15</v>
      </c>
      <c r="J107" s="92">
        <v>0</v>
      </c>
      <c r="K107" s="92">
        <v>0.7</v>
      </c>
      <c r="L107" s="92">
        <v>10</v>
      </c>
      <c r="M107" s="92">
        <v>35</v>
      </c>
      <c r="N107" s="92">
        <v>15</v>
      </c>
      <c r="O107" s="92">
        <v>0.8</v>
      </c>
    </row>
    <row r="108" spans="1:18" x14ac:dyDescent="0.25">
      <c r="A108" s="86">
        <v>133</v>
      </c>
      <c r="B108" s="93" t="s">
        <v>62</v>
      </c>
      <c r="C108" s="94">
        <v>250</v>
      </c>
      <c r="D108" s="89">
        <v>1.85</v>
      </c>
      <c r="E108" s="89">
        <v>5.07</v>
      </c>
      <c r="F108" s="89">
        <v>5.0750000000000002</v>
      </c>
      <c r="G108" s="89">
        <v>109.5</v>
      </c>
      <c r="H108" s="144">
        <v>1.44</v>
      </c>
      <c r="I108" s="145">
        <v>10.1</v>
      </c>
      <c r="J108" s="145">
        <v>0</v>
      </c>
      <c r="K108" s="145">
        <v>2.2999999999999998</v>
      </c>
      <c r="L108" s="145">
        <v>20.8</v>
      </c>
      <c r="M108" s="145">
        <v>58.8</v>
      </c>
      <c r="N108" s="145">
        <v>24.2</v>
      </c>
      <c r="O108" s="145">
        <v>0.9</v>
      </c>
      <c r="P108" s="70"/>
    </row>
    <row r="109" spans="1:18" s="60" customFormat="1" x14ac:dyDescent="0.25">
      <c r="A109" s="135">
        <v>237</v>
      </c>
      <c r="B109" s="136" t="s">
        <v>52</v>
      </c>
      <c r="C109" s="146">
        <v>180</v>
      </c>
      <c r="D109" s="132">
        <v>10.26</v>
      </c>
      <c r="E109" s="132">
        <v>9.41</v>
      </c>
      <c r="F109" s="132">
        <v>44.49</v>
      </c>
      <c r="G109" s="132">
        <v>303</v>
      </c>
      <c r="H109" s="132">
        <v>0.24</v>
      </c>
      <c r="I109" s="132">
        <v>0</v>
      </c>
      <c r="J109" s="132">
        <v>4.8000000000000001E-2</v>
      </c>
      <c r="K109" s="132">
        <v>0.73</v>
      </c>
      <c r="L109" s="132">
        <v>17.100000000000001</v>
      </c>
      <c r="M109" s="132">
        <v>243</v>
      </c>
      <c r="N109" s="132">
        <v>162.30000000000001</v>
      </c>
      <c r="O109" s="132">
        <v>5.45</v>
      </c>
      <c r="P109" s="77"/>
    </row>
    <row r="110" spans="1:18" s="33" customFormat="1" x14ac:dyDescent="0.25">
      <c r="A110" s="86">
        <v>381</v>
      </c>
      <c r="B110" s="87" t="s">
        <v>40</v>
      </c>
      <c r="C110" s="107">
        <v>130</v>
      </c>
      <c r="D110" s="108">
        <v>18.12</v>
      </c>
      <c r="E110" s="108">
        <v>18.600000000000001</v>
      </c>
      <c r="F110" s="108">
        <v>16.38</v>
      </c>
      <c r="G110" s="109">
        <v>305.68</v>
      </c>
      <c r="H110" s="108">
        <v>0.09</v>
      </c>
      <c r="I110" s="108">
        <v>0.47</v>
      </c>
      <c r="J110" s="108">
        <v>4.9000000000000002E-2</v>
      </c>
      <c r="K110" s="108">
        <v>0.56000000000000005</v>
      </c>
      <c r="L110" s="108">
        <v>40.35</v>
      </c>
      <c r="M110" s="108">
        <v>189.62</v>
      </c>
      <c r="N110" s="108">
        <v>28</v>
      </c>
      <c r="O110" s="108">
        <v>2.91</v>
      </c>
      <c r="P110" s="4"/>
    </row>
    <row r="111" spans="1:18" x14ac:dyDescent="0.25">
      <c r="A111" s="86">
        <v>512</v>
      </c>
      <c r="B111" s="111" t="s">
        <v>65</v>
      </c>
      <c r="C111" s="94">
        <v>200</v>
      </c>
      <c r="D111" s="147">
        <v>0.3</v>
      </c>
      <c r="E111" s="147">
        <v>0</v>
      </c>
      <c r="F111" s="147">
        <v>20.100000000000001</v>
      </c>
      <c r="G111" s="147">
        <v>81</v>
      </c>
      <c r="H111" s="147">
        <v>0</v>
      </c>
      <c r="I111" s="147">
        <v>10</v>
      </c>
      <c r="J111" s="147">
        <v>0</v>
      </c>
      <c r="K111" s="147">
        <v>0</v>
      </c>
      <c r="L111" s="147">
        <v>10</v>
      </c>
      <c r="M111" s="147">
        <v>6</v>
      </c>
      <c r="N111" s="147">
        <v>3</v>
      </c>
      <c r="O111" s="147">
        <v>0.6</v>
      </c>
    </row>
    <row r="112" spans="1:18" x14ac:dyDescent="0.25">
      <c r="A112" s="86">
        <v>108</v>
      </c>
      <c r="B112" s="100" t="s">
        <v>24</v>
      </c>
      <c r="C112" s="94">
        <v>70</v>
      </c>
      <c r="D112" s="90">
        <v>5.36</v>
      </c>
      <c r="E112" s="90">
        <v>0.56000000000000005</v>
      </c>
      <c r="F112" s="90">
        <v>34.299999999999997</v>
      </c>
      <c r="G112" s="90">
        <v>163</v>
      </c>
      <c r="H112" s="90">
        <v>0.06</v>
      </c>
      <c r="I112" s="90">
        <v>0</v>
      </c>
      <c r="J112" s="90">
        <v>0</v>
      </c>
      <c r="K112" s="90">
        <v>0.55000000000000004</v>
      </c>
      <c r="L112" s="90">
        <v>13.9</v>
      </c>
      <c r="M112" s="90">
        <v>44.7</v>
      </c>
      <c r="N112" s="90">
        <v>9.8000000000000007</v>
      </c>
      <c r="O112" s="90">
        <v>0.7</v>
      </c>
      <c r="P112" s="6"/>
    </row>
    <row r="113" spans="1:21" x14ac:dyDescent="0.25">
      <c r="A113" s="86">
        <v>109</v>
      </c>
      <c r="B113" s="100" t="s">
        <v>25</v>
      </c>
      <c r="C113" s="94">
        <v>30</v>
      </c>
      <c r="D113" s="90">
        <v>1.98</v>
      </c>
      <c r="E113" s="90">
        <v>0.35</v>
      </c>
      <c r="F113" s="90">
        <v>9.9600000000000009</v>
      </c>
      <c r="G113" s="90">
        <v>52.1</v>
      </c>
      <c r="H113" s="92">
        <v>4.2000000000000003E-2</v>
      </c>
      <c r="I113" s="92">
        <v>0</v>
      </c>
      <c r="J113" s="92">
        <v>0.03</v>
      </c>
      <c r="K113" s="92">
        <v>4.4999999999999998E-2</v>
      </c>
      <c r="L113" s="92">
        <v>10.5</v>
      </c>
      <c r="M113" s="92">
        <v>47.3</v>
      </c>
      <c r="N113" s="92">
        <v>14</v>
      </c>
      <c r="O113" s="92">
        <v>1.1599999999999999</v>
      </c>
      <c r="P113" s="6">
        <f>G114*35/G115</f>
        <v>38.024999999999999</v>
      </c>
    </row>
    <row r="114" spans="1:21" x14ac:dyDescent="0.25">
      <c r="A114" s="86"/>
      <c r="B114" s="101" t="s">
        <v>26</v>
      </c>
      <c r="C114" s="121">
        <f t="shared" ref="C114:O114" si="9">SUM(C107:C113)</f>
        <v>960</v>
      </c>
      <c r="D114" s="123">
        <f t="shared" si="9"/>
        <v>38.97</v>
      </c>
      <c r="E114" s="123">
        <f t="shared" si="9"/>
        <v>34.090000000000003</v>
      </c>
      <c r="F114" s="123">
        <f t="shared" si="9"/>
        <v>133.80499999999998</v>
      </c>
      <c r="G114" s="123">
        <f t="shared" si="9"/>
        <v>1034.28</v>
      </c>
      <c r="H114" s="123">
        <f t="shared" si="9"/>
        <v>1.8820000000000001</v>
      </c>
      <c r="I114" s="123">
        <f t="shared" si="9"/>
        <v>35.57</v>
      </c>
      <c r="J114" s="123">
        <f t="shared" si="9"/>
        <v>0.127</v>
      </c>
      <c r="K114" s="123">
        <f t="shared" si="9"/>
        <v>4.8849999999999998</v>
      </c>
      <c r="L114" s="123">
        <f t="shared" si="9"/>
        <v>122.65</v>
      </c>
      <c r="M114" s="123">
        <f t="shared" si="9"/>
        <v>624.42000000000007</v>
      </c>
      <c r="N114" s="123">
        <f t="shared" si="9"/>
        <v>256.3</v>
      </c>
      <c r="O114" s="123">
        <f t="shared" si="9"/>
        <v>12.52</v>
      </c>
      <c r="P114" s="16"/>
    </row>
    <row r="115" spans="1:21" s="76" customFormat="1" x14ac:dyDescent="0.25">
      <c r="A115" s="148"/>
      <c r="B115" s="149" t="s">
        <v>41</v>
      </c>
      <c r="C115" s="150">
        <v>800</v>
      </c>
      <c r="D115" s="151">
        <v>31.5</v>
      </c>
      <c r="E115" s="151">
        <v>32.200000000000003</v>
      </c>
      <c r="F115" s="151">
        <v>134</v>
      </c>
      <c r="G115" s="151">
        <v>952</v>
      </c>
      <c r="H115" s="152">
        <v>0.4</v>
      </c>
      <c r="I115" s="152">
        <v>24</v>
      </c>
      <c r="J115" s="152">
        <v>0.3</v>
      </c>
      <c r="K115" s="152">
        <v>3.8</v>
      </c>
      <c r="L115" s="152">
        <v>420</v>
      </c>
      <c r="M115" s="152">
        <v>580</v>
      </c>
      <c r="N115" s="152">
        <v>105</v>
      </c>
      <c r="O115" s="152">
        <v>6.3</v>
      </c>
    </row>
    <row r="116" spans="1:21" x14ac:dyDescent="0.25">
      <c r="A116" s="180" t="s">
        <v>74</v>
      </c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3"/>
    </row>
    <row r="117" spans="1:21" x14ac:dyDescent="0.25">
      <c r="A117" s="80" t="s">
        <v>45</v>
      </c>
      <c r="B117" s="80"/>
      <c r="C117" s="81"/>
      <c r="D117" s="83"/>
      <c r="E117" s="83"/>
      <c r="F117" s="189" t="s">
        <v>32</v>
      </c>
      <c r="G117" s="189"/>
      <c r="H117" s="83"/>
      <c r="I117" s="83"/>
      <c r="J117" s="83"/>
      <c r="K117" s="83"/>
      <c r="L117" s="83"/>
      <c r="M117" s="83"/>
      <c r="N117" s="83"/>
      <c r="O117" s="83"/>
      <c r="P117" s="3"/>
    </row>
    <row r="118" spans="1:21" x14ac:dyDescent="0.25">
      <c r="A118" s="186" t="s">
        <v>73</v>
      </c>
      <c r="B118" s="186"/>
      <c r="C118" s="186"/>
      <c r="D118" s="186"/>
      <c r="E118" s="186"/>
      <c r="F118" s="187" t="s">
        <v>0</v>
      </c>
      <c r="G118" s="187"/>
      <c r="H118" s="83"/>
      <c r="I118" s="83"/>
      <c r="J118" s="83"/>
      <c r="K118" s="83"/>
      <c r="L118" s="83"/>
      <c r="M118" s="83"/>
      <c r="N118" s="83"/>
      <c r="O118" s="83"/>
      <c r="P118" s="3"/>
    </row>
    <row r="119" spans="1:21" x14ac:dyDescent="0.25">
      <c r="A119" s="188" t="s">
        <v>3</v>
      </c>
      <c r="B119" s="188" t="s">
        <v>4</v>
      </c>
      <c r="C119" s="188" t="s">
        <v>5</v>
      </c>
      <c r="D119" s="179" t="s">
        <v>6</v>
      </c>
      <c r="E119" s="179"/>
      <c r="F119" s="179"/>
      <c r="G119" s="179" t="s">
        <v>7</v>
      </c>
      <c r="H119" s="179" t="s">
        <v>8</v>
      </c>
      <c r="I119" s="179"/>
      <c r="J119" s="179"/>
      <c r="K119" s="179"/>
      <c r="L119" s="179" t="s">
        <v>9</v>
      </c>
      <c r="M119" s="179"/>
      <c r="N119" s="179"/>
      <c r="O119" s="179"/>
      <c r="P119" s="5"/>
    </row>
    <row r="120" spans="1:21" ht="28.5" x14ac:dyDescent="0.25">
      <c r="A120" s="188"/>
      <c r="B120" s="188"/>
      <c r="C120" s="188"/>
      <c r="D120" s="84" t="s">
        <v>10</v>
      </c>
      <c r="E120" s="84" t="s">
        <v>11</v>
      </c>
      <c r="F120" s="84" t="s">
        <v>12</v>
      </c>
      <c r="G120" s="179"/>
      <c r="H120" s="84" t="s">
        <v>13</v>
      </c>
      <c r="I120" s="84" t="s">
        <v>14</v>
      </c>
      <c r="J120" s="84" t="s">
        <v>15</v>
      </c>
      <c r="K120" s="84" t="s">
        <v>16</v>
      </c>
      <c r="L120" s="84" t="s">
        <v>17</v>
      </c>
      <c r="M120" s="85" t="s">
        <v>18</v>
      </c>
      <c r="N120" s="85" t="s">
        <v>19</v>
      </c>
      <c r="O120" s="85" t="s">
        <v>20</v>
      </c>
      <c r="P120" s="4"/>
    </row>
    <row r="121" spans="1:21" x14ac:dyDescent="0.25">
      <c r="A121" s="86">
        <v>106</v>
      </c>
      <c r="B121" s="93" t="s">
        <v>75</v>
      </c>
      <c r="C121" s="86">
        <v>100</v>
      </c>
      <c r="D121" s="90">
        <v>0.8</v>
      </c>
      <c r="E121" s="90">
        <v>0.1</v>
      </c>
      <c r="F121" s="90">
        <v>1.7</v>
      </c>
      <c r="G121" s="90">
        <v>13</v>
      </c>
      <c r="H121" s="91">
        <v>0.02</v>
      </c>
      <c r="I121" s="92">
        <v>5</v>
      </c>
      <c r="J121" s="92">
        <v>0</v>
      </c>
      <c r="K121" s="92">
        <v>0.1</v>
      </c>
      <c r="L121" s="92">
        <v>23</v>
      </c>
      <c r="M121" s="92">
        <v>24</v>
      </c>
      <c r="N121" s="92">
        <v>14</v>
      </c>
      <c r="O121" s="92">
        <v>0.6</v>
      </c>
      <c r="P121" s="5"/>
    </row>
    <row r="122" spans="1:21" s="33" customFormat="1" x14ac:dyDescent="0.25">
      <c r="A122" s="86">
        <v>146</v>
      </c>
      <c r="B122" s="93" t="s">
        <v>39</v>
      </c>
      <c r="C122" s="106">
        <v>250</v>
      </c>
      <c r="D122" s="90">
        <v>2.2999999999999998</v>
      </c>
      <c r="E122" s="90">
        <v>4.25</v>
      </c>
      <c r="F122" s="90">
        <v>15.1</v>
      </c>
      <c r="G122" s="90">
        <v>108</v>
      </c>
      <c r="H122" s="91">
        <v>0.19</v>
      </c>
      <c r="I122" s="92">
        <v>8.6999999999999993</v>
      </c>
      <c r="J122" s="92">
        <v>0.04</v>
      </c>
      <c r="K122" s="92">
        <v>0.22</v>
      </c>
      <c r="L122" s="92">
        <v>19</v>
      </c>
      <c r="M122" s="92">
        <v>65</v>
      </c>
      <c r="N122" s="92">
        <v>25.5</v>
      </c>
      <c r="O122" s="92">
        <v>7.3</v>
      </c>
      <c r="P122" s="39"/>
      <c r="Q122" s="31"/>
      <c r="R122" s="31"/>
      <c r="S122" s="31"/>
      <c r="T122" s="31"/>
      <c r="U122" s="44"/>
    </row>
    <row r="123" spans="1:21" x14ac:dyDescent="0.25">
      <c r="A123" s="95">
        <v>406</v>
      </c>
      <c r="B123" s="96" t="s">
        <v>22</v>
      </c>
      <c r="C123" s="97">
        <v>250</v>
      </c>
      <c r="D123" s="98">
        <v>19</v>
      </c>
      <c r="E123" s="98">
        <v>18.899999999999999</v>
      </c>
      <c r="F123" s="98">
        <v>45</v>
      </c>
      <c r="G123" s="98">
        <v>427.3</v>
      </c>
      <c r="H123" s="98">
        <v>3.5000000000000003E-2</v>
      </c>
      <c r="I123" s="98">
        <v>1.47</v>
      </c>
      <c r="J123" s="98">
        <v>1.0999999999999999E-2</v>
      </c>
      <c r="K123" s="98">
        <v>6.42</v>
      </c>
      <c r="L123" s="98">
        <v>39.299999999999997</v>
      </c>
      <c r="M123" s="98">
        <v>157</v>
      </c>
      <c r="N123" s="98">
        <v>36.799999999999997</v>
      </c>
      <c r="O123" s="98">
        <v>1.5</v>
      </c>
      <c r="P123" s="50"/>
      <c r="Q123" s="3"/>
      <c r="R123" s="3"/>
    </row>
    <row r="124" spans="1:21" s="60" customFormat="1" x14ac:dyDescent="0.25">
      <c r="A124" s="95">
        <v>508</v>
      </c>
      <c r="B124" s="99" t="s">
        <v>23</v>
      </c>
      <c r="C124" s="97">
        <v>200</v>
      </c>
      <c r="D124" s="92">
        <v>0.5</v>
      </c>
      <c r="E124" s="92">
        <v>0</v>
      </c>
      <c r="F124" s="92">
        <v>27</v>
      </c>
      <c r="G124" s="92">
        <v>110</v>
      </c>
      <c r="H124" s="92">
        <v>0.01</v>
      </c>
      <c r="I124" s="92">
        <v>0.5</v>
      </c>
      <c r="J124" s="92">
        <v>0</v>
      </c>
      <c r="K124" s="92">
        <v>0</v>
      </c>
      <c r="L124" s="92">
        <v>28</v>
      </c>
      <c r="M124" s="92">
        <v>19</v>
      </c>
      <c r="N124" s="92">
        <v>7</v>
      </c>
      <c r="O124" s="92">
        <v>1.3</v>
      </c>
      <c r="P124" s="61"/>
    </row>
    <row r="125" spans="1:21" x14ac:dyDescent="0.25">
      <c r="A125" s="110">
        <v>589</v>
      </c>
      <c r="B125" s="100" t="s">
        <v>63</v>
      </c>
      <c r="C125" s="121">
        <v>50</v>
      </c>
      <c r="D125" s="122">
        <v>2.9</v>
      </c>
      <c r="E125" s="122">
        <v>2.2999999999999998</v>
      </c>
      <c r="F125" s="122">
        <v>37.5</v>
      </c>
      <c r="G125" s="122">
        <v>183</v>
      </c>
      <c r="H125" s="91">
        <v>0.04</v>
      </c>
      <c r="I125" s="91">
        <v>0</v>
      </c>
      <c r="J125" s="91">
        <v>0</v>
      </c>
      <c r="K125" s="91">
        <v>1.1599999999999999</v>
      </c>
      <c r="L125" s="91">
        <v>5.5</v>
      </c>
      <c r="M125" s="91">
        <v>25</v>
      </c>
      <c r="N125" s="91">
        <v>4.4000000000000004</v>
      </c>
      <c r="O125" s="91">
        <v>0.4</v>
      </c>
    </row>
    <row r="126" spans="1:21" x14ac:dyDescent="0.25">
      <c r="A126" s="86">
        <v>108</v>
      </c>
      <c r="B126" s="100" t="s">
        <v>24</v>
      </c>
      <c r="C126" s="121">
        <v>50</v>
      </c>
      <c r="D126" s="90">
        <v>3.85</v>
      </c>
      <c r="E126" s="90">
        <v>0.4</v>
      </c>
      <c r="F126" s="90">
        <v>24.6</v>
      </c>
      <c r="G126" s="90">
        <v>117</v>
      </c>
      <c r="H126" s="90">
        <v>0.05</v>
      </c>
      <c r="I126" s="90">
        <v>0</v>
      </c>
      <c r="J126" s="90">
        <v>0</v>
      </c>
      <c r="K126" s="90">
        <v>0.55000000000000004</v>
      </c>
      <c r="L126" s="90">
        <v>10</v>
      </c>
      <c r="M126" s="90">
        <v>32</v>
      </c>
      <c r="N126" s="90">
        <v>7</v>
      </c>
      <c r="O126" s="90">
        <v>0.5</v>
      </c>
      <c r="P126" s="6"/>
    </row>
    <row r="127" spans="1:21" x14ac:dyDescent="0.25">
      <c r="A127" s="86">
        <v>109</v>
      </c>
      <c r="B127" s="100" t="s">
        <v>25</v>
      </c>
      <c r="C127" s="94">
        <v>30</v>
      </c>
      <c r="D127" s="90">
        <v>1.98</v>
      </c>
      <c r="E127" s="90">
        <v>0.35</v>
      </c>
      <c r="F127" s="90">
        <v>9.9600000000000009</v>
      </c>
      <c r="G127" s="90">
        <v>52.1</v>
      </c>
      <c r="H127" s="92">
        <v>4.2000000000000003E-2</v>
      </c>
      <c r="I127" s="92">
        <v>0</v>
      </c>
      <c r="J127" s="92">
        <v>0.03</v>
      </c>
      <c r="K127" s="92">
        <v>4.4999999999999998E-2</v>
      </c>
      <c r="L127" s="92">
        <v>10.5</v>
      </c>
      <c r="M127" s="92">
        <v>47.3</v>
      </c>
      <c r="N127" s="92">
        <v>14</v>
      </c>
      <c r="O127" s="92">
        <v>1.1599999999999999</v>
      </c>
      <c r="P127" s="6"/>
    </row>
    <row r="128" spans="1:21" x14ac:dyDescent="0.25">
      <c r="A128" s="86"/>
      <c r="B128" s="101" t="s">
        <v>26</v>
      </c>
      <c r="C128" s="94">
        <f>SUM(C121:C127)</f>
        <v>930</v>
      </c>
      <c r="D128" s="102">
        <f t="shared" ref="D128:O128" si="10">SUM(D121:D127)</f>
        <v>31.330000000000002</v>
      </c>
      <c r="E128" s="102">
        <f t="shared" si="10"/>
        <v>26.3</v>
      </c>
      <c r="F128" s="102">
        <f t="shared" si="10"/>
        <v>160.86000000000001</v>
      </c>
      <c r="G128" s="102">
        <f t="shared" si="10"/>
        <v>1010.4</v>
      </c>
      <c r="H128" s="102">
        <f t="shared" si="10"/>
        <v>0.38699999999999996</v>
      </c>
      <c r="I128" s="102">
        <f t="shared" si="10"/>
        <v>15.67</v>
      </c>
      <c r="J128" s="102">
        <f t="shared" si="10"/>
        <v>8.1000000000000003E-2</v>
      </c>
      <c r="K128" s="102">
        <f t="shared" si="10"/>
        <v>8.495000000000001</v>
      </c>
      <c r="L128" s="102">
        <f t="shared" si="10"/>
        <v>135.30000000000001</v>
      </c>
      <c r="M128" s="102">
        <f t="shared" si="10"/>
        <v>369.3</v>
      </c>
      <c r="N128" s="102">
        <f t="shared" si="10"/>
        <v>108.7</v>
      </c>
      <c r="O128" s="102">
        <f t="shared" si="10"/>
        <v>12.76</v>
      </c>
      <c r="P128" s="6">
        <f>SUM(G128*35/G129)</f>
        <v>37.147058823529413</v>
      </c>
    </row>
    <row r="129" spans="1:22" x14ac:dyDescent="0.25">
      <c r="A129" s="47"/>
      <c r="B129" s="103"/>
      <c r="C129" s="5"/>
      <c r="D129" s="104"/>
      <c r="E129" s="104"/>
      <c r="F129" s="104"/>
      <c r="G129" s="104">
        <v>952</v>
      </c>
      <c r="H129" s="104"/>
      <c r="I129" s="104"/>
      <c r="J129" s="104"/>
      <c r="K129" s="104"/>
      <c r="L129" s="104"/>
      <c r="M129" s="104"/>
      <c r="N129" s="104"/>
      <c r="O129" s="104"/>
    </row>
    <row r="130" spans="1:22" x14ac:dyDescent="0.25">
      <c r="P130" s="16"/>
    </row>
    <row r="131" spans="1:22" x14ac:dyDescent="0.25">
      <c r="A131" s="80" t="s">
        <v>45</v>
      </c>
      <c r="B131" s="80"/>
      <c r="C131" s="81"/>
      <c r="D131" s="83"/>
      <c r="E131" s="185" t="s">
        <v>38</v>
      </c>
      <c r="F131" s="185"/>
      <c r="G131" s="185"/>
      <c r="H131" s="185"/>
      <c r="I131" s="83"/>
      <c r="J131" s="83"/>
      <c r="K131" s="83"/>
      <c r="L131" s="83"/>
      <c r="M131" s="83"/>
      <c r="N131" s="83"/>
      <c r="O131" s="83"/>
      <c r="P131" s="26"/>
    </row>
    <row r="132" spans="1:22" x14ac:dyDescent="0.25">
      <c r="A132" s="186" t="s">
        <v>73</v>
      </c>
      <c r="B132" s="186"/>
      <c r="C132" s="186"/>
      <c r="D132" s="186"/>
      <c r="E132" s="186"/>
      <c r="F132" s="187" t="s">
        <v>0</v>
      </c>
      <c r="G132" s="187"/>
      <c r="H132" s="130"/>
      <c r="I132" s="130"/>
      <c r="J132" s="130"/>
      <c r="K132" s="130"/>
      <c r="L132" s="130"/>
      <c r="M132" s="130"/>
      <c r="N132" s="130"/>
      <c r="O132" s="130"/>
      <c r="P132" s="3"/>
    </row>
    <row r="133" spans="1:22" x14ac:dyDescent="0.25">
      <c r="A133" s="188" t="s">
        <v>3</v>
      </c>
      <c r="B133" s="188" t="s">
        <v>4</v>
      </c>
      <c r="C133" s="188" t="s">
        <v>5</v>
      </c>
      <c r="D133" s="179" t="s">
        <v>6</v>
      </c>
      <c r="E133" s="179"/>
      <c r="F133" s="179"/>
      <c r="G133" s="179" t="s">
        <v>7</v>
      </c>
      <c r="H133" s="179" t="s">
        <v>8</v>
      </c>
      <c r="I133" s="179"/>
      <c r="J133" s="179"/>
      <c r="K133" s="179"/>
      <c r="L133" s="179" t="s">
        <v>9</v>
      </c>
      <c r="M133" s="179"/>
      <c r="N133" s="179"/>
      <c r="O133" s="179"/>
      <c r="P133" s="5"/>
    </row>
    <row r="134" spans="1:22" s="34" customFormat="1" ht="28.5" x14ac:dyDescent="0.25">
      <c r="A134" s="188"/>
      <c r="B134" s="188"/>
      <c r="C134" s="188"/>
      <c r="D134" s="84" t="s">
        <v>10</v>
      </c>
      <c r="E134" s="84" t="s">
        <v>11</v>
      </c>
      <c r="F134" s="84" t="s">
        <v>12</v>
      </c>
      <c r="G134" s="179"/>
      <c r="H134" s="84" t="s">
        <v>13</v>
      </c>
      <c r="I134" s="84" t="s">
        <v>14</v>
      </c>
      <c r="J134" s="84" t="s">
        <v>15</v>
      </c>
      <c r="K134" s="84" t="s">
        <v>16</v>
      </c>
      <c r="L134" s="84" t="s">
        <v>17</v>
      </c>
      <c r="M134" s="85" t="s">
        <v>18</v>
      </c>
      <c r="N134" s="85" t="s">
        <v>19</v>
      </c>
      <c r="O134" s="85" t="s">
        <v>20</v>
      </c>
      <c r="P134" s="47"/>
      <c r="Q134" s="47"/>
    </row>
    <row r="135" spans="1:22" s="33" customFormat="1" x14ac:dyDescent="0.25">
      <c r="A135" s="86" t="s">
        <v>51</v>
      </c>
      <c r="B135" s="87" t="s">
        <v>59</v>
      </c>
      <c r="C135" s="88">
        <v>100</v>
      </c>
      <c r="D135" s="89">
        <v>1.6</v>
      </c>
      <c r="E135" s="89">
        <v>6.3</v>
      </c>
      <c r="F135" s="89">
        <v>7.4</v>
      </c>
      <c r="G135" s="90">
        <v>90.8</v>
      </c>
      <c r="H135" s="91">
        <v>3.3</v>
      </c>
      <c r="I135" s="92">
        <v>17</v>
      </c>
      <c r="J135" s="92">
        <v>4.4000000000000004</v>
      </c>
      <c r="K135" s="92">
        <v>17</v>
      </c>
      <c r="L135" s="92">
        <v>17</v>
      </c>
      <c r="M135" s="92">
        <v>6.3</v>
      </c>
      <c r="N135" s="92">
        <v>5.2</v>
      </c>
      <c r="O135" s="92">
        <v>0.1</v>
      </c>
      <c r="P135" s="16"/>
      <c r="Q135" s="16"/>
    </row>
    <row r="136" spans="1:22" x14ac:dyDescent="0.25">
      <c r="A136" s="95">
        <v>128</v>
      </c>
      <c r="B136" s="87" t="s">
        <v>67</v>
      </c>
      <c r="C136" s="94">
        <v>250</v>
      </c>
      <c r="D136" s="90">
        <v>4.6399999999999997</v>
      </c>
      <c r="E136" s="90">
        <v>8.43</v>
      </c>
      <c r="F136" s="90">
        <v>10.53</v>
      </c>
      <c r="G136" s="90">
        <v>138.66</v>
      </c>
      <c r="H136" s="90">
        <v>8.6999999999999994E-2</v>
      </c>
      <c r="I136" s="90">
        <v>6.75</v>
      </c>
      <c r="J136" s="90">
        <v>0.06</v>
      </c>
      <c r="K136" s="90">
        <v>2.4500000000000002</v>
      </c>
      <c r="L136" s="90">
        <v>51.48</v>
      </c>
      <c r="M136" s="90">
        <v>128</v>
      </c>
      <c r="N136" s="90">
        <v>37.9</v>
      </c>
      <c r="O136" s="90">
        <v>12.5</v>
      </c>
      <c r="P136" s="68"/>
      <c r="Q136" s="69"/>
      <c r="R136" s="9"/>
      <c r="S136" s="9"/>
      <c r="T136" s="9"/>
      <c r="U136" s="9"/>
      <c r="V136" s="9"/>
    </row>
    <row r="137" spans="1:22" s="60" customFormat="1" x14ac:dyDescent="0.25">
      <c r="A137" s="86">
        <v>390</v>
      </c>
      <c r="B137" s="100" t="s">
        <v>28</v>
      </c>
      <c r="C137" s="153">
        <v>130</v>
      </c>
      <c r="D137" s="154">
        <v>9.82</v>
      </c>
      <c r="E137" s="154">
        <v>16.41</v>
      </c>
      <c r="F137" s="154">
        <v>13.48</v>
      </c>
      <c r="G137" s="109">
        <v>240.68</v>
      </c>
      <c r="H137" s="154">
        <v>0.05</v>
      </c>
      <c r="I137" s="154">
        <v>1.26</v>
      </c>
      <c r="J137" s="154">
        <v>0.11899999999999999</v>
      </c>
      <c r="K137" s="154">
        <v>0.61</v>
      </c>
      <c r="L137" s="154">
        <v>22.3</v>
      </c>
      <c r="M137" s="154">
        <v>112</v>
      </c>
      <c r="N137" s="155">
        <v>18.2</v>
      </c>
      <c r="O137" s="154">
        <v>1.67</v>
      </c>
      <c r="P137" s="59"/>
    </row>
    <row r="138" spans="1:22" x14ac:dyDescent="0.25">
      <c r="A138" s="110">
        <v>429</v>
      </c>
      <c r="B138" s="100" t="s">
        <v>29</v>
      </c>
      <c r="C138" s="141">
        <v>200</v>
      </c>
      <c r="D138" s="122">
        <v>4.2</v>
      </c>
      <c r="E138" s="122">
        <v>8.8000000000000007</v>
      </c>
      <c r="F138" s="122">
        <v>21.8</v>
      </c>
      <c r="G138" s="122">
        <v>184</v>
      </c>
      <c r="H138" s="91">
        <v>0.16</v>
      </c>
      <c r="I138" s="91">
        <v>6.7</v>
      </c>
      <c r="J138" s="91">
        <v>0</v>
      </c>
      <c r="K138" s="91">
        <v>0.2</v>
      </c>
      <c r="L138" s="91">
        <v>52.2</v>
      </c>
      <c r="M138" s="91">
        <v>113</v>
      </c>
      <c r="N138" s="91">
        <v>38</v>
      </c>
      <c r="O138" s="91">
        <v>1.3</v>
      </c>
      <c r="P138" s="4"/>
    </row>
    <row r="139" spans="1:22" x14ac:dyDescent="0.25">
      <c r="A139" s="86">
        <v>509</v>
      </c>
      <c r="B139" s="100" t="s">
        <v>33</v>
      </c>
      <c r="C139" s="94">
        <v>200</v>
      </c>
      <c r="D139" s="90">
        <v>0.5</v>
      </c>
      <c r="E139" s="90">
        <v>0.2</v>
      </c>
      <c r="F139" s="90">
        <v>23.1</v>
      </c>
      <c r="G139" s="90">
        <v>96</v>
      </c>
      <c r="H139" s="92">
        <v>0.01</v>
      </c>
      <c r="I139" s="92">
        <v>3.3</v>
      </c>
      <c r="J139" s="92">
        <v>0</v>
      </c>
      <c r="K139" s="92">
        <v>0.1</v>
      </c>
      <c r="L139" s="92">
        <v>11</v>
      </c>
      <c r="M139" s="92">
        <v>7</v>
      </c>
      <c r="N139" s="92">
        <v>5</v>
      </c>
      <c r="O139" s="92">
        <v>1.2</v>
      </c>
    </row>
    <row r="140" spans="1:22" x14ac:dyDescent="0.25">
      <c r="A140" s="86">
        <v>108</v>
      </c>
      <c r="B140" s="100" t="s">
        <v>24</v>
      </c>
      <c r="C140" s="121">
        <v>50</v>
      </c>
      <c r="D140" s="90">
        <v>3.85</v>
      </c>
      <c r="E140" s="90">
        <v>0.4</v>
      </c>
      <c r="F140" s="90">
        <v>24.6</v>
      </c>
      <c r="G140" s="90">
        <v>117</v>
      </c>
      <c r="H140" s="90">
        <v>0.06</v>
      </c>
      <c r="I140" s="90">
        <v>0</v>
      </c>
      <c r="J140" s="90">
        <v>0</v>
      </c>
      <c r="K140" s="90">
        <v>0.55000000000000004</v>
      </c>
      <c r="L140" s="90">
        <v>13.9</v>
      </c>
      <c r="M140" s="90">
        <v>44.7</v>
      </c>
      <c r="N140" s="90">
        <v>9.8000000000000007</v>
      </c>
      <c r="O140" s="90">
        <v>0.7</v>
      </c>
      <c r="P140" s="6"/>
      <c r="Q140" s="45" t="s">
        <v>10</v>
      </c>
      <c r="R140" s="45" t="s">
        <v>11</v>
      </c>
      <c r="S140" s="45" t="s">
        <v>12</v>
      </c>
      <c r="T140" s="45" t="s">
        <v>58</v>
      </c>
    </row>
    <row r="141" spans="1:22" x14ac:dyDescent="0.25">
      <c r="A141" s="86">
        <v>109</v>
      </c>
      <c r="B141" s="100" t="s">
        <v>25</v>
      </c>
      <c r="C141" s="94">
        <v>30</v>
      </c>
      <c r="D141" s="90">
        <v>1.98</v>
      </c>
      <c r="E141" s="90">
        <v>0.35</v>
      </c>
      <c r="F141" s="90">
        <v>9.9600000000000009</v>
      </c>
      <c r="G141" s="90">
        <v>52.1</v>
      </c>
      <c r="H141" s="92">
        <v>4.2000000000000003E-2</v>
      </c>
      <c r="I141" s="92">
        <v>0</v>
      </c>
      <c r="J141" s="92">
        <v>0.03</v>
      </c>
      <c r="K141" s="92">
        <v>4.4999999999999998E-2</v>
      </c>
      <c r="L141" s="92">
        <v>10.5</v>
      </c>
      <c r="M141" s="92">
        <v>47.3</v>
      </c>
      <c r="N141" s="92">
        <v>14</v>
      </c>
      <c r="O141" s="92">
        <v>1.1599999999999999</v>
      </c>
      <c r="P141" s="6"/>
    </row>
    <row r="142" spans="1:22" x14ac:dyDescent="0.25">
      <c r="A142" s="86"/>
      <c r="B142" s="111"/>
      <c r="C142" s="94"/>
      <c r="D142" s="90"/>
      <c r="E142" s="90"/>
      <c r="F142" s="90"/>
      <c r="G142" s="90"/>
      <c r="H142" s="92"/>
      <c r="I142" s="92"/>
      <c r="J142" s="92"/>
      <c r="K142" s="92"/>
      <c r="L142" s="92"/>
      <c r="M142" s="92"/>
      <c r="N142" s="92"/>
      <c r="O142" s="92"/>
      <c r="P142" s="5">
        <f>G143*35/G144</f>
        <v>33.795588235294119</v>
      </c>
      <c r="Q142" s="57">
        <f>SUM(D86+D100+D114+D128+D143)</f>
        <v>165</v>
      </c>
      <c r="R142" s="57">
        <f>SUM(E86+E100+E114+E128+E143)</f>
        <v>154.38999999999999</v>
      </c>
      <c r="S142" s="57">
        <f>SUM(F86+F100+F114+F128+F143)</f>
        <v>667.54499999999996</v>
      </c>
      <c r="T142" s="162">
        <f>SUM(G86+G100+G114+G128+G143)</f>
        <v>4772.9800000000005</v>
      </c>
    </row>
    <row r="143" spans="1:22" x14ac:dyDescent="0.25">
      <c r="A143" s="156"/>
      <c r="B143" s="101" t="s">
        <v>26</v>
      </c>
      <c r="C143" s="94">
        <f t="shared" ref="C143:O143" si="11">SUM(C135:C142)</f>
        <v>960</v>
      </c>
      <c r="D143" s="102">
        <f t="shared" si="11"/>
        <v>26.590000000000003</v>
      </c>
      <c r="E143" s="102">
        <f t="shared" si="11"/>
        <v>40.89</v>
      </c>
      <c r="F143" s="102">
        <f t="shared" si="11"/>
        <v>110.87</v>
      </c>
      <c r="G143" s="102">
        <f t="shared" si="11"/>
        <v>919.24</v>
      </c>
      <c r="H143" s="102">
        <f t="shared" si="11"/>
        <v>3.7089999999999996</v>
      </c>
      <c r="I143" s="102">
        <f t="shared" si="11"/>
        <v>35.01</v>
      </c>
      <c r="J143" s="102">
        <f t="shared" si="11"/>
        <v>4.609</v>
      </c>
      <c r="K143" s="102">
        <f t="shared" si="11"/>
        <v>20.955000000000002</v>
      </c>
      <c r="L143" s="102">
        <f t="shared" si="11"/>
        <v>178.38</v>
      </c>
      <c r="M143" s="102">
        <f t="shared" si="11"/>
        <v>458.3</v>
      </c>
      <c r="N143" s="102">
        <f t="shared" si="11"/>
        <v>128.1</v>
      </c>
      <c r="O143" s="102">
        <f t="shared" si="11"/>
        <v>18.63</v>
      </c>
      <c r="P143" s="16"/>
      <c r="Q143" s="55">
        <f>Q142/5</f>
        <v>33</v>
      </c>
      <c r="R143" s="55">
        <f>R142/5</f>
        <v>30.877999999999997</v>
      </c>
      <c r="S143" s="55">
        <f>S142/5</f>
        <v>133.50899999999999</v>
      </c>
      <c r="T143" s="55">
        <f>T142/5</f>
        <v>954.59600000000012</v>
      </c>
    </row>
    <row r="144" spans="1:22" x14ac:dyDescent="0.25">
      <c r="A144" s="86"/>
      <c r="B144" s="101" t="s">
        <v>41</v>
      </c>
      <c r="C144" s="94">
        <v>800</v>
      </c>
      <c r="D144" s="102">
        <v>31.5</v>
      </c>
      <c r="E144" s="102">
        <v>32.200000000000003</v>
      </c>
      <c r="F144" s="102">
        <v>134</v>
      </c>
      <c r="G144" s="102">
        <v>952</v>
      </c>
      <c r="H144" s="115">
        <v>0.4</v>
      </c>
      <c r="I144" s="115">
        <v>24</v>
      </c>
      <c r="J144" s="115">
        <v>0.3</v>
      </c>
      <c r="K144" s="115">
        <v>3.8</v>
      </c>
      <c r="L144" s="115">
        <v>420</v>
      </c>
      <c r="M144" s="115">
        <v>580</v>
      </c>
      <c r="N144" s="115">
        <v>105</v>
      </c>
      <c r="O144" s="115">
        <v>6.3</v>
      </c>
      <c r="P144" s="70"/>
      <c r="Q144" s="56">
        <v>32</v>
      </c>
      <c r="R144" s="56">
        <v>33.6</v>
      </c>
      <c r="S144" s="56">
        <v>136</v>
      </c>
      <c r="T144" s="56">
        <v>963.9</v>
      </c>
    </row>
    <row r="145" spans="1:20" x14ac:dyDescent="0.25">
      <c r="A145" s="157"/>
      <c r="B145" s="158" t="s">
        <v>47</v>
      </c>
      <c r="C145" s="159">
        <f t="shared" ref="C145:O145" si="12">SUM(C15+C29+C43+C57+C70+C86+C100+C114+C128+C143)</f>
        <v>9770</v>
      </c>
      <c r="D145" s="160">
        <f t="shared" si="12"/>
        <v>332.32999999999993</v>
      </c>
      <c r="E145" s="160">
        <f t="shared" si="12"/>
        <v>287.71000000000004</v>
      </c>
      <c r="F145" s="160">
        <f t="shared" si="12"/>
        <v>1387.9249999999997</v>
      </c>
      <c r="G145" s="160">
        <f t="shared" si="12"/>
        <v>9532.69</v>
      </c>
      <c r="H145" s="160">
        <f t="shared" si="12"/>
        <v>18.920000000000002</v>
      </c>
      <c r="I145" s="160">
        <f t="shared" si="12"/>
        <v>351.392</v>
      </c>
      <c r="J145" s="160">
        <f t="shared" si="12"/>
        <v>28.927999999999997</v>
      </c>
      <c r="K145" s="160">
        <f t="shared" si="12"/>
        <v>126.30400000000002</v>
      </c>
      <c r="L145" s="160">
        <f t="shared" si="12"/>
        <v>2067.46</v>
      </c>
      <c r="M145" s="160">
        <f t="shared" si="12"/>
        <v>5242.24</v>
      </c>
      <c r="N145" s="160">
        <f t="shared" si="12"/>
        <v>1411.7050000000002</v>
      </c>
      <c r="O145" s="160">
        <f t="shared" si="12"/>
        <v>116.28</v>
      </c>
      <c r="T145" s="15">
        <f>SUM(T143*100/G144)</f>
        <v>100.27268907563025</v>
      </c>
    </row>
    <row r="146" spans="1:20" x14ac:dyDescent="0.25">
      <c r="A146" s="180" t="s">
        <v>74</v>
      </c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</row>
    <row r="147" spans="1:20" x14ac:dyDescent="0.25">
      <c r="A147" s="182" t="s">
        <v>53</v>
      </c>
      <c r="B147" s="182"/>
      <c r="C147" s="2"/>
      <c r="D147" s="75"/>
      <c r="E147" s="75"/>
      <c r="F147" s="75"/>
      <c r="G147" s="75"/>
      <c r="H147" s="75"/>
      <c r="I147" s="75"/>
      <c r="J147" s="75"/>
      <c r="K147" s="183" t="s">
        <v>54</v>
      </c>
      <c r="L147" s="183"/>
      <c r="M147" s="183"/>
      <c r="N147" s="183"/>
      <c r="O147" s="183"/>
    </row>
    <row r="148" spans="1:20" x14ac:dyDescent="0.25">
      <c r="A148" s="184" t="s">
        <v>71</v>
      </c>
      <c r="B148" s="184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</row>
    <row r="149" spans="1:20" x14ac:dyDescent="0.25">
      <c r="C149" s="73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20" x14ac:dyDescent="0.25">
      <c r="C150" s="73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</row>
    <row r="151" spans="1:20" x14ac:dyDescent="0.25">
      <c r="C151" s="73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</row>
    <row r="152" spans="1:20" x14ac:dyDescent="0.25">
      <c r="C152" s="73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</row>
    <row r="153" spans="1:20" x14ac:dyDescent="0.25">
      <c r="C153" s="73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</row>
    <row r="154" spans="1:20" x14ac:dyDescent="0.25">
      <c r="C154" s="73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</row>
    <row r="155" spans="1:20" x14ac:dyDescent="0.25">
      <c r="C155" s="73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</row>
    <row r="156" spans="1:20" x14ac:dyDescent="0.25">
      <c r="C156" s="73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</row>
    <row r="157" spans="1:20" x14ac:dyDescent="0.25">
      <c r="C157" s="73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</row>
    <row r="158" spans="1:20" x14ac:dyDescent="0.25">
      <c r="C158" s="73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</row>
  </sheetData>
  <mergeCells count="115">
    <mergeCell ref="A4:O4"/>
    <mergeCell ref="E5:H5"/>
    <mergeCell ref="A6:E6"/>
    <mergeCell ref="F6:G6"/>
    <mergeCell ref="A7:A8"/>
    <mergeCell ref="B7:B8"/>
    <mergeCell ref="C7:C8"/>
    <mergeCell ref="D7:F7"/>
    <mergeCell ref="G7:G8"/>
    <mergeCell ref="H7:K7"/>
    <mergeCell ref="L7:O7"/>
    <mergeCell ref="E17:H17"/>
    <mergeCell ref="A18:E18"/>
    <mergeCell ref="F18:G18"/>
    <mergeCell ref="A19:A20"/>
    <mergeCell ref="B19:B20"/>
    <mergeCell ref="C19:C20"/>
    <mergeCell ref="D19:F19"/>
    <mergeCell ref="G19:G20"/>
    <mergeCell ref="H19:K19"/>
    <mergeCell ref="H34:K34"/>
    <mergeCell ref="L34:O34"/>
    <mergeCell ref="A46:B46"/>
    <mergeCell ref="F46:G46"/>
    <mergeCell ref="A47:E47"/>
    <mergeCell ref="F47:G47"/>
    <mergeCell ref="L19:O19"/>
    <mergeCell ref="A31:O31"/>
    <mergeCell ref="F32:G32"/>
    <mergeCell ref="A33:E33"/>
    <mergeCell ref="F33:G33"/>
    <mergeCell ref="A34:A35"/>
    <mergeCell ref="B34:B35"/>
    <mergeCell ref="C34:C35"/>
    <mergeCell ref="D34:F34"/>
    <mergeCell ref="G34:G35"/>
    <mergeCell ref="L48:O48"/>
    <mergeCell ref="A58:O58"/>
    <mergeCell ref="A59:B59"/>
    <mergeCell ref="F59:G59"/>
    <mergeCell ref="A60:E60"/>
    <mergeCell ref="F60:G60"/>
    <mergeCell ref="A48:A49"/>
    <mergeCell ref="B48:B49"/>
    <mergeCell ref="C48:C49"/>
    <mergeCell ref="D48:F48"/>
    <mergeCell ref="G48:G49"/>
    <mergeCell ref="H48:K48"/>
    <mergeCell ref="H76:K76"/>
    <mergeCell ref="L76:O76"/>
    <mergeCell ref="A87:O87"/>
    <mergeCell ref="F88:G88"/>
    <mergeCell ref="A89:E89"/>
    <mergeCell ref="F89:G89"/>
    <mergeCell ref="L61:O61"/>
    <mergeCell ref="A73:O73"/>
    <mergeCell ref="A74:B74"/>
    <mergeCell ref="A75:E75"/>
    <mergeCell ref="F75:G75"/>
    <mergeCell ref="A76:A77"/>
    <mergeCell ref="B76:B77"/>
    <mergeCell ref="C76:C77"/>
    <mergeCell ref="D76:F76"/>
    <mergeCell ref="G76:G77"/>
    <mergeCell ref="A61:A62"/>
    <mergeCell ref="B61:B62"/>
    <mergeCell ref="C61:C62"/>
    <mergeCell ref="D61:F61"/>
    <mergeCell ref="G61:G62"/>
    <mergeCell ref="H61:K61"/>
    <mergeCell ref="L90:O90"/>
    <mergeCell ref="A102:O102"/>
    <mergeCell ref="A103:B103"/>
    <mergeCell ref="F103:G103"/>
    <mergeCell ref="A104:E104"/>
    <mergeCell ref="F104:G104"/>
    <mergeCell ref="A90:A91"/>
    <mergeCell ref="B90:B91"/>
    <mergeCell ref="C90:C91"/>
    <mergeCell ref="D90:F90"/>
    <mergeCell ref="G90:G91"/>
    <mergeCell ref="H90:K90"/>
    <mergeCell ref="C119:C120"/>
    <mergeCell ref="D119:F119"/>
    <mergeCell ref="G119:G120"/>
    <mergeCell ref="A105:A106"/>
    <mergeCell ref="B105:B106"/>
    <mergeCell ref="C105:C106"/>
    <mergeCell ref="D105:F105"/>
    <mergeCell ref="G105:G106"/>
    <mergeCell ref="H105:K105"/>
    <mergeCell ref="P38:R38"/>
    <mergeCell ref="H133:K133"/>
    <mergeCell ref="L133:O133"/>
    <mergeCell ref="A146:O146"/>
    <mergeCell ref="A147:B147"/>
    <mergeCell ref="K147:O147"/>
    <mergeCell ref="A148:O148"/>
    <mergeCell ref="H119:K119"/>
    <mergeCell ref="L119:O119"/>
    <mergeCell ref="E131:H131"/>
    <mergeCell ref="A132:E132"/>
    <mergeCell ref="F132:G132"/>
    <mergeCell ref="A133:A134"/>
    <mergeCell ref="B133:B134"/>
    <mergeCell ref="C133:C134"/>
    <mergeCell ref="D133:F133"/>
    <mergeCell ref="G133:G134"/>
    <mergeCell ref="L105:O105"/>
    <mergeCell ref="A116:O116"/>
    <mergeCell ref="F117:G117"/>
    <mergeCell ref="A118:E118"/>
    <mergeCell ref="F118:G118"/>
    <mergeCell ref="A119:A120"/>
    <mergeCell ref="B119:B12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4" manualBreakCount="4">
    <brk id="31" max="16383" man="1"/>
    <brk id="58" max="16383" man="1"/>
    <brk id="87" max="16383" man="1"/>
    <brk id="116" max="16383" man="1"/>
  </rowBreaks>
  <colBreaks count="1" manualBreakCount="1">
    <brk id="16" min="3" max="1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S21" sqref="S21"/>
    </sheetView>
  </sheetViews>
  <sheetFormatPr defaultRowHeight="15" x14ac:dyDescent="0.25"/>
  <sheetData>
    <row r="1" spans="1:16" s="15" customFormat="1" ht="63.75" customHeight="1" x14ac:dyDescent="0.25">
      <c r="A1" s="195" t="s">
        <v>49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6" s="15" customFormat="1" ht="21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s="15" customFormat="1" ht="18.75" customHeight="1" x14ac:dyDescent="0.3">
      <c r="A3" s="7" t="s">
        <v>1</v>
      </c>
      <c r="B3" s="7"/>
      <c r="C3" s="12"/>
      <c r="D3" s="27"/>
      <c r="E3" s="196"/>
      <c r="F3" s="196"/>
      <c r="G3" s="196"/>
      <c r="H3" s="196"/>
      <c r="I3" s="12"/>
      <c r="J3" s="12"/>
      <c r="K3" s="12"/>
      <c r="L3" s="12"/>
      <c r="M3" s="12"/>
      <c r="N3" s="12"/>
      <c r="O3" s="12"/>
    </row>
    <row r="4" spans="1:16" s="15" customFormat="1" ht="15.75" x14ac:dyDescent="0.25">
      <c r="A4" s="197" t="s">
        <v>50</v>
      </c>
      <c r="B4" s="197"/>
      <c r="C4" s="197"/>
      <c r="D4" s="197"/>
      <c r="E4" s="197"/>
      <c r="F4" s="198" t="s">
        <v>0</v>
      </c>
      <c r="G4" s="198"/>
      <c r="H4" s="12"/>
      <c r="I4" s="12"/>
      <c r="J4" s="12"/>
      <c r="K4" s="12"/>
      <c r="L4" s="12"/>
      <c r="M4" s="12"/>
      <c r="N4" s="12"/>
      <c r="O4" s="12"/>
    </row>
    <row r="5" spans="1:16" s="15" customFormat="1" ht="15" customHeight="1" x14ac:dyDescent="0.25">
      <c r="A5" s="199" t="s">
        <v>3</v>
      </c>
      <c r="B5" s="199" t="s">
        <v>4</v>
      </c>
      <c r="C5" s="199" t="s">
        <v>5</v>
      </c>
      <c r="D5" s="201" t="s">
        <v>6</v>
      </c>
      <c r="E5" s="202"/>
      <c r="F5" s="203"/>
      <c r="G5" s="204" t="s">
        <v>7</v>
      </c>
      <c r="H5" s="201" t="s">
        <v>8</v>
      </c>
      <c r="I5" s="202"/>
      <c r="J5" s="202"/>
      <c r="K5" s="203"/>
      <c r="L5" s="201" t="s">
        <v>9</v>
      </c>
      <c r="M5" s="202"/>
      <c r="N5" s="202"/>
      <c r="O5" s="203"/>
    </row>
    <row r="6" spans="1:16" s="15" customFormat="1" x14ac:dyDescent="0.25">
      <c r="A6" s="200"/>
      <c r="B6" s="200"/>
      <c r="C6" s="200"/>
      <c r="D6" s="71" t="s">
        <v>10</v>
      </c>
      <c r="E6" s="71" t="s">
        <v>11</v>
      </c>
      <c r="F6" s="71" t="s">
        <v>12</v>
      </c>
      <c r="G6" s="205"/>
      <c r="H6" s="71" t="s">
        <v>13</v>
      </c>
      <c r="I6" s="71" t="s">
        <v>14</v>
      </c>
      <c r="J6" s="71" t="s">
        <v>15</v>
      </c>
      <c r="K6" s="71" t="s">
        <v>16</v>
      </c>
      <c r="L6" s="71" t="s">
        <v>17</v>
      </c>
      <c r="M6" s="18" t="s">
        <v>18</v>
      </c>
      <c r="N6" s="18" t="s">
        <v>19</v>
      </c>
      <c r="O6" s="18" t="s">
        <v>20</v>
      </c>
    </row>
    <row r="7" spans="1:16" s="15" customFormat="1" ht="15" hidden="1" customHeight="1" x14ac:dyDescent="0.25">
      <c r="A7" s="28" t="s">
        <v>48</v>
      </c>
      <c r="B7" s="8" t="s">
        <v>21</v>
      </c>
      <c r="C7" s="32">
        <v>80</v>
      </c>
      <c r="D7" s="20">
        <v>0.9</v>
      </c>
      <c r="E7" s="20">
        <v>0.16</v>
      </c>
      <c r="F7" s="20">
        <v>3.04</v>
      </c>
      <c r="G7" s="20">
        <v>19.2</v>
      </c>
      <c r="H7" s="21">
        <v>0.05</v>
      </c>
      <c r="I7" s="22">
        <v>20</v>
      </c>
      <c r="J7" s="22">
        <v>0</v>
      </c>
      <c r="K7" s="22">
        <v>0.56000000000000005</v>
      </c>
      <c r="L7" s="22">
        <v>11.2</v>
      </c>
      <c r="M7" s="22">
        <v>20.8</v>
      </c>
      <c r="N7" s="22">
        <v>16</v>
      </c>
      <c r="O7" s="22">
        <v>0.72</v>
      </c>
    </row>
    <row r="8" spans="1:16" s="15" customFormat="1" x14ac:dyDescent="0.25">
      <c r="A8" s="28"/>
      <c r="B8" s="19" t="s">
        <v>26</v>
      </c>
      <c r="C8" s="32">
        <v>992</v>
      </c>
      <c r="D8" s="32">
        <v>28.080000000000002</v>
      </c>
      <c r="E8" s="32">
        <v>22.61</v>
      </c>
      <c r="F8" s="32">
        <v>155.47</v>
      </c>
      <c r="G8" s="32">
        <v>901.2</v>
      </c>
      <c r="H8" s="32">
        <v>0.7300000000000002</v>
      </c>
      <c r="I8" s="32">
        <v>38.85</v>
      </c>
      <c r="J8" s="32">
        <v>0.01</v>
      </c>
      <c r="K8" s="32">
        <v>9.1</v>
      </c>
      <c r="L8" s="32">
        <v>145.30000000000001</v>
      </c>
      <c r="M8" s="32">
        <v>413.70000000000005</v>
      </c>
      <c r="N8" s="32">
        <v>127.3</v>
      </c>
      <c r="O8" s="32">
        <v>7.34</v>
      </c>
    </row>
    <row r="9" spans="1:16" s="15" customFormat="1" x14ac:dyDescent="0.25">
      <c r="A9" s="28"/>
      <c r="B9" s="10" t="s">
        <v>26</v>
      </c>
      <c r="C9" s="23">
        <v>1042</v>
      </c>
      <c r="D9" s="23">
        <v>29.859999999999996</v>
      </c>
      <c r="E9" s="23">
        <v>28.35</v>
      </c>
      <c r="F9" s="23">
        <v>131.83000000000001</v>
      </c>
      <c r="G9" s="23">
        <v>951.4</v>
      </c>
      <c r="H9" s="23">
        <v>1.08</v>
      </c>
      <c r="I9" s="23">
        <v>56.4</v>
      </c>
      <c r="J9" s="23">
        <v>0.11000000000000001</v>
      </c>
      <c r="K9" s="23">
        <v>2.7900000000000005</v>
      </c>
      <c r="L9" s="23">
        <v>424.7</v>
      </c>
      <c r="M9" s="23">
        <v>501.4</v>
      </c>
      <c r="N9" s="23">
        <v>131.5</v>
      </c>
      <c r="O9" s="23">
        <v>10.170000000000002</v>
      </c>
      <c r="P9" s="6"/>
    </row>
    <row r="10" spans="1:16" s="15" customFormat="1" x14ac:dyDescent="0.25">
      <c r="A10" s="28"/>
      <c r="B10" s="19" t="s">
        <v>26</v>
      </c>
      <c r="C10" s="24">
        <v>882</v>
      </c>
      <c r="D10" s="24">
        <v>46.89</v>
      </c>
      <c r="E10" s="24">
        <v>35.299999999999997</v>
      </c>
      <c r="F10" s="24">
        <v>115.23</v>
      </c>
      <c r="G10" s="24">
        <v>924</v>
      </c>
      <c r="H10" s="24">
        <v>0.42000000000000004</v>
      </c>
      <c r="I10" s="24">
        <v>44.52</v>
      </c>
      <c r="J10" s="24">
        <v>0.44</v>
      </c>
      <c r="K10" s="24">
        <v>2.52</v>
      </c>
      <c r="L10" s="24">
        <v>263.39999999999998</v>
      </c>
      <c r="M10" s="24">
        <v>399.4</v>
      </c>
      <c r="N10" s="24">
        <v>108.6</v>
      </c>
      <c r="O10" s="24">
        <v>6.1</v>
      </c>
      <c r="P10" s="6"/>
    </row>
    <row r="11" spans="1:16" s="15" customFormat="1" x14ac:dyDescent="0.25">
      <c r="A11" s="28"/>
      <c r="B11" s="19" t="s">
        <v>26</v>
      </c>
      <c r="C11" s="32">
        <v>782</v>
      </c>
      <c r="D11" s="32">
        <v>26.919999999999998</v>
      </c>
      <c r="E11" s="32">
        <v>35.950000000000003</v>
      </c>
      <c r="F11" s="32">
        <v>115.03</v>
      </c>
      <c r="G11" s="32">
        <v>936</v>
      </c>
      <c r="H11" s="32">
        <v>0.44</v>
      </c>
      <c r="I11" s="32">
        <v>16.38</v>
      </c>
      <c r="J11" s="32">
        <v>0.02</v>
      </c>
      <c r="K11" s="32">
        <v>7.02</v>
      </c>
      <c r="L11" s="32">
        <v>115.4</v>
      </c>
      <c r="M11" s="32">
        <v>428.4</v>
      </c>
      <c r="N11" s="32">
        <v>117.7</v>
      </c>
      <c r="O11" s="32">
        <v>6.7000000000000011</v>
      </c>
      <c r="P11" s="16"/>
    </row>
    <row r="12" spans="1:16" s="15" customFormat="1" x14ac:dyDescent="0.25">
      <c r="A12" s="28"/>
      <c r="B12" s="19" t="s">
        <v>26</v>
      </c>
      <c r="C12" s="32">
        <v>1062</v>
      </c>
      <c r="D12" s="32">
        <v>44.690000000000005</v>
      </c>
      <c r="E12" s="32">
        <v>41.38</v>
      </c>
      <c r="F12" s="32">
        <v>164.03</v>
      </c>
      <c r="G12" s="32">
        <v>1050</v>
      </c>
      <c r="H12" s="32">
        <v>0.39000000000000007</v>
      </c>
      <c r="I12" s="32">
        <v>43.4</v>
      </c>
      <c r="J12" s="32">
        <v>0.28999999999999998</v>
      </c>
      <c r="K12" s="32">
        <v>6.7520000000000007</v>
      </c>
      <c r="L12" s="32">
        <v>513.70000000000005</v>
      </c>
      <c r="M12" s="32">
        <v>588.4</v>
      </c>
      <c r="N12" s="32">
        <v>152.30000000000001</v>
      </c>
      <c r="O12" s="32">
        <v>8.66</v>
      </c>
      <c r="P12" s="72"/>
    </row>
    <row r="13" spans="1:16" s="15" customFormat="1" x14ac:dyDescent="0.25">
      <c r="A13" s="28"/>
      <c r="B13" s="19" t="s">
        <v>41</v>
      </c>
      <c r="C13" s="32">
        <v>800</v>
      </c>
      <c r="D13" s="17">
        <v>31.5</v>
      </c>
      <c r="E13" s="17">
        <v>32.200000000000003</v>
      </c>
      <c r="F13" s="17">
        <v>134</v>
      </c>
      <c r="G13" s="17">
        <v>952</v>
      </c>
      <c r="H13" s="25">
        <v>0.4</v>
      </c>
      <c r="I13" s="25">
        <v>24</v>
      </c>
      <c r="J13" s="25">
        <v>0.3</v>
      </c>
      <c r="K13" s="25">
        <v>3.8</v>
      </c>
      <c r="L13" s="25">
        <v>420</v>
      </c>
      <c r="M13" s="25">
        <v>580</v>
      </c>
      <c r="N13" s="25">
        <v>105</v>
      </c>
      <c r="O13" s="25">
        <v>6.3</v>
      </c>
      <c r="P13" s="16"/>
    </row>
    <row r="14" spans="1:16" s="15" customFormat="1" x14ac:dyDescent="0.25">
      <c r="A14" s="29"/>
      <c r="B14" s="30"/>
      <c r="C14" s="41">
        <f>SUM(C8:C12)/5</f>
        <v>952</v>
      </c>
      <c r="D14" s="41">
        <f t="shared" ref="D14:O14" si="0">SUM(D8:D12)/5</f>
        <v>35.287999999999997</v>
      </c>
      <c r="E14" s="41">
        <f t="shared" si="0"/>
        <v>32.718000000000004</v>
      </c>
      <c r="F14" s="41">
        <f t="shared" si="0"/>
        <v>136.31800000000001</v>
      </c>
      <c r="G14" s="41">
        <f t="shared" si="0"/>
        <v>952.5200000000001</v>
      </c>
      <c r="H14" s="41">
        <f t="shared" si="0"/>
        <v>0.6120000000000001</v>
      </c>
      <c r="I14" s="41">
        <f t="shared" si="0"/>
        <v>39.910000000000004</v>
      </c>
      <c r="J14" s="41">
        <f t="shared" si="0"/>
        <v>0.17400000000000002</v>
      </c>
      <c r="K14" s="41">
        <f t="shared" si="0"/>
        <v>5.6364000000000001</v>
      </c>
      <c r="L14" s="41">
        <f t="shared" si="0"/>
        <v>292.5</v>
      </c>
      <c r="M14" s="41">
        <f t="shared" si="0"/>
        <v>466.26000000000005</v>
      </c>
      <c r="N14" s="41">
        <f t="shared" si="0"/>
        <v>127.47999999999999</v>
      </c>
      <c r="O14" s="41">
        <f t="shared" si="0"/>
        <v>7.7939999999999996</v>
      </c>
      <c r="P14" s="16"/>
    </row>
    <row r="15" spans="1:16" s="15" customFormat="1" ht="19.5" customHeight="1" x14ac:dyDescent="0.25">
      <c r="A15" s="40"/>
      <c r="B15" s="40"/>
      <c r="C15" s="42">
        <f>SUM(C14*100/C13)</f>
        <v>119</v>
      </c>
      <c r="D15" s="42">
        <f t="shared" ref="D15:O15" si="1">SUM(D14*100/D13)</f>
        <v>112.02539682539681</v>
      </c>
      <c r="E15" s="42">
        <f t="shared" si="1"/>
        <v>101.60869565217391</v>
      </c>
      <c r="F15" s="42">
        <f t="shared" si="1"/>
        <v>101.72985074626867</v>
      </c>
      <c r="G15" s="42">
        <f t="shared" si="1"/>
        <v>100.05462184873952</v>
      </c>
      <c r="H15" s="42">
        <f t="shared" si="1"/>
        <v>153.00000000000003</v>
      </c>
      <c r="I15" s="42">
        <f t="shared" si="1"/>
        <v>166.29166666666669</v>
      </c>
      <c r="J15" s="42">
        <f t="shared" si="1"/>
        <v>58.000000000000007</v>
      </c>
      <c r="K15" s="42">
        <f t="shared" si="1"/>
        <v>148.32631578947368</v>
      </c>
      <c r="L15" s="42">
        <f t="shared" si="1"/>
        <v>69.642857142857139</v>
      </c>
      <c r="M15" s="42">
        <f t="shared" si="1"/>
        <v>80.389655172413811</v>
      </c>
      <c r="N15" s="42">
        <f t="shared" si="1"/>
        <v>121.40952380952379</v>
      </c>
      <c r="O15" s="42">
        <f t="shared" si="1"/>
        <v>123.71428571428571</v>
      </c>
    </row>
    <row r="16" spans="1:16" s="15" customFormat="1" ht="26.25" customHeight="1" x14ac:dyDescent="0.3">
      <c r="A16" s="206" t="s">
        <v>35</v>
      </c>
      <c r="B16" s="206"/>
      <c r="C16" s="12"/>
      <c r="D16" s="12"/>
      <c r="E16" s="12"/>
      <c r="F16" s="38"/>
      <c r="G16" s="38"/>
      <c r="H16" s="12"/>
      <c r="I16" s="12"/>
      <c r="J16" s="12"/>
      <c r="K16" s="12"/>
      <c r="L16" s="12"/>
      <c r="M16" s="12"/>
      <c r="N16" s="12"/>
      <c r="O16" s="12"/>
      <c r="P16" s="3"/>
    </row>
    <row r="17" spans="1:16" s="15" customFormat="1" ht="18.75" customHeight="1" x14ac:dyDescent="0.25">
      <c r="A17" s="197" t="s">
        <v>50</v>
      </c>
      <c r="B17" s="197"/>
      <c r="C17" s="197"/>
      <c r="D17" s="197"/>
      <c r="E17" s="197"/>
      <c r="F17" s="207" t="s">
        <v>0</v>
      </c>
      <c r="G17" s="207"/>
      <c r="H17" s="12"/>
      <c r="I17" s="12"/>
      <c r="J17" s="12"/>
      <c r="K17" s="12"/>
      <c r="L17" s="12"/>
      <c r="M17" s="12"/>
      <c r="N17" s="12"/>
      <c r="O17" s="12"/>
      <c r="P17" s="3"/>
    </row>
    <row r="18" spans="1:16" s="15" customFormat="1" ht="22.5" customHeight="1" x14ac:dyDescent="0.25">
      <c r="A18" s="199" t="s">
        <v>3</v>
      </c>
      <c r="B18" s="199" t="s">
        <v>4</v>
      </c>
      <c r="C18" s="199" t="s">
        <v>5</v>
      </c>
      <c r="D18" s="201" t="s">
        <v>6</v>
      </c>
      <c r="E18" s="202"/>
      <c r="F18" s="203"/>
      <c r="G18" s="204" t="s">
        <v>7</v>
      </c>
      <c r="H18" s="201" t="s">
        <v>8</v>
      </c>
      <c r="I18" s="202"/>
      <c r="J18" s="202"/>
      <c r="K18" s="203"/>
      <c r="L18" s="201" t="s">
        <v>9</v>
      </c>
      <c r="M18" s="202"/>
      <c r="N18" s="202"/>
      <c r="O18" s="203"/>
      <c r="P18" s="3"/>
    </row>
    <row r="19" spans="1:16" s="15" customFormat="1" x14ac:dyDescent="0.25">
      <c r="A19" s="200"/>
      <c r="B19" s="200"/>
      <c r="C19" s="200"/>
      <c r="D19" s="71" t="s">
        <v>10</v>
      </c>
      <c r="E19" s="71" t="s">
        <v>11</v>
      </c>
      <c r="F19" s="71" t="s">
        <v>12</v>
      </c>
      <c r="G19" s="205"/>
      <c r="H19" s="71" t="s">
        <v>13</v>
      </c>
      <c r="I19" s="71" t="s">
        <v>14</v>
      </c>
      <c r="J19" s="71" t="s">
        <v>15</v>
      </c>
      <c r="K19" s="71" t="s">
        <v>16</v>
      </c>
      <c r="L19" s="71" t="s">
        <v>17</v>
      </c>
      <c r="M19" s="18" t="s">
        <v>18</v>
      </c>
      <c r="N19" s="18" t="s">
        <v>19</v>
      </c>
      <c r="O19" s="18" t="s">
        <v>20</v>
      </c>
      <c r="P19" s="5"/>
    </row>
    <row r="20" spans="1:16" s="15" customFormat="1" x14ac:dyDescent="0.25">
      <c r="A20" s="11"/>
      <c r="B20" s="19" t="s">
        <v>26</v>
      </c>
      <c r="C20" s="32">
        <v>942</v>
      </c>
      <c r="D20" s="32">
        <v>33.72</v>
      </c>
      <c r="E20" s="32">
        <v>29.949999999999996</v>
      </c>
      <c r="F20" s="32">
        <v>139.82999999999998</v>
      </c>
      <c r="G20" s="32">
        <v>947</v>
      </c>
      <c r="H20" s="32">
        <v>0.73</v>
      </c>
      <c r="I20" s="32">
        <v>47.012</v>
      </c>
      <c r="J20" s="32">
        <v>1.3</v>
      </c>
      <c r="K20" s="32">
        <v>11.52</v>
      </c>
      <c r="L20" s="32">
        <v>454.5</v>
      </c>
      <c r="M20" s="32">
        <v>850.19999999999993</v>
      </c>
      <c r="N20" s="32">
        <v>96.4</v>
      </c>
      <c r="O20" s="32">
        <v>7.26</v>
      </c>
      <c r="P20" s="1"/>
    </row>
    <row r="21" spans="1:16" s="15" customFormat="1" x14ac:dyDescent="0.25">
      <c r="A21" s="14"/>
      <c r="B21" s="19" t="s">
        <v>26</v>
      </c>
      <c r="C21" s="32">
        <v>962</v>
      </c>
      <c r="D21" s="32">
        <v>30.02</v>
      </c>
      <c r="E21" s="32">
        <v>40.299999999999997</v>
      </c>
      <c r="F21" s="32">
        <v>110.81</v>
      </c>
      <c r="G21" s="32">
        <v>821.5</v>
      </c>
      <c r="H21" s="32">
        <v>0.42000000000000004</v>
      </c>
      <c r="I21" s="32">
        <v>30.960000000000004</v>
      </c>
      <c r="J21" s="32">
        <v>0.24</v>
      </c>
      <c r="K21" s="32">
        <v>1.5899999999999999</v>
      </c>
      <c r="L21" s="32">
        <v>279</v>
      </c>
      <c r="M21" s="32">
        <v>520.4</v>
      </c>
      <c r="N21" s="32">
        <v>130.5</v>
      </c>
      <c r="O21" s="32">
        <v>8.02</v>
      </c>
      <c r="P21" s="6"/>
    </row>
    <row r="22" spans="1:16" s="15" customFormat="1" ht="15" customHeight="1" x14ac:dyDescent="0.25">
      <c r="A22" s="28"/>
      <c r="B22" s="19" t="s">
        <v>26</v>
      </c>
      <c r="C22" s="24">
        <v>1042</v>
      </c>
      <c r="D22" s="24">
        <v>37.26</v>
      </c>
      <c r="E22" s="24">
        <v>39.940000000000005</v>
      </c>
      <c r="F22" s="24">
        <v>135.72999999999999</v>
      </c>
      <c r="G22" s="24">
        <v>1049.9000000000001</v>
      </c>
      <c r="H22" s="24">
        <v>0.60000000000000009</v>
      </c>
      <c r="I22" s="24">
        <v>45.769999999999996</v>
      </c>
      <c r="J22" s="24">
        <v>0.23</v>
      </c>
      <c r="K22" s="24">
        <v>3.12</v>
      </c>
      <c r="L22" s="24">
        <v>309.3</v>
      </c>
      <c r="M22" s="24">
        <v>733.9</v>
      </c>
      <c r="N22" s="24">
        <v>286.2</v>
      </c>
      <c r="O22" s="24">
        <v>14.099999999999998</v>
      </c>
      <c r="P22" s="39"/>
    </row>
    <row r="23" spans="1:16" s="15" customFormat="1" x14ac:dyDescent="0.25">
      <c r="A23" s="28"/>
      <c r="B23" s="19" t="s">
        <v>26</v>
      </c>
      <c r="C23" s="32">
        <v>842</v>
      </c>
      <c r="D23" s="32">
        <v>30</v>
      </c>
      <c r="E23" s="32">
        <v>29.65</v>
      </c>
      <c r="F23" s="32">
        <v>161.13</v>
      </c>
      <c r="G23" s="32">
        <v>1012.65</v>
      </c>
      <c r="H23" s="32">
        <v>0.56000000000000005</v>
      </c>
      <c r="I23" s="32">
        <v>9.25</v>
      </c>
      <c r="J23" s="32">
        <v>0.03</v>
      </c>
      <c r="K23" s="32">
        <v>1.2000000000000002</v>
      </c>
      <c r="L23" s="32">
        <v>320.59999999999997</v>
      </c>
      <c r="M23" s="32">
        <v>466.4</v>
      </c>
      <c r="N23" s="32">
        <v>102.39999999999999</v>
      </c>
      <c r="O23" s="32">
        <v>6.52</v>
      </c>
      <c r="P23" s="6"/>
    </row>
    <row r="24" spans="1:16" s="15" customFormat="1" ht="15" customHeight="1" x14ac:dyDescent="0.25">
      <c r="A24" s="13"/>
      <c r="B24" s="19" t="s">
        <v>26</v>
      </c>
      <c r="C24" s="32">
        <v>1072</v>
      </c>
      <c r="D24" s="32">
        <v>29.029999999999998</v>
      </c>
      <c r="E24" s="32">
        <v>28.04</v>
      </c>
      <c r="F24" s="32">
        <v>132.63</v>
      </c>
      <c r="G24" s="32">
        <v>988.5</v>
      </c>
      <c r="H24" s="32">
        <v>0.88000000000000012</v>
      </c>
      <c r="I24" s="32">
        <v>55.5</v>
      </c>
      <c r="J24" s="32">
        <v>0.14000000000000001</v>
      </c>
      <c r="K24" s="32">
        <v>4.8</v>
      </c>
      <c r="L24" s="32">
        <v>400.9</v>
      </c>
      <c r="M24" s="32">
        <v>496.9</v>
      </c>
      <c r="N24" s="32">
        <v>120.8</v>
      </c>
      <c r="O24" s="32">
        <v>9.43</v>
      </c>
      <c r="P24" s="5"/>
    </row>
    <row r="25" spans="1:16" s="15" customFormat="1" ht="24" customHeight="1" x14ac:dyDescent="0.25">
      <c r="A25" s="28"/>
      <c r="B25" s="19" t="s">
        <v>41</v>
      </c>
      <c r="C25" s="32">
        <v>800</v>
      </c>
      <c r="D25" s="17">
        <v>31.5</v>
      </c>
      <c r="E25" s="17">
        <v>32.200000000000003</v>
      </c>
      <c r="F25" s="17">
        <v>134</v>
      </c>
      <c r="G25" s="17">
        <v>952</v>
      </c>
      <c r="H25" s="25">
        <v>0.4</v>
      </c>
      <c r="I25" s="25">
        <v>24</v>
      </c>
      <c r="J25" s="25">
        <v>0.3</v>
      </c>
      <c r="K25" s="25">
        <v>3.8</v>
      </c>
      <c r="L25" s="25">
        <v>420</v>
      </c>
      <c r="M25" s="25">
        <v>580</v>
      </c>
      <c r="N25" s="25">
        <v>105</v>
      </c>
      <c r="O25" s="25">
        <v>6.3</v>
      </c>
      <c r="P25" s="16"/>
    </row>
    <row r="26" spans="1:16" s="15" customFormat="1" x14ac:dyDescent="0.25">
      <c r="C26" s="41">
        <f>SUM(C20:C24)/5</f>
        <v>972</v>
      </c>
      <c r="D26" s="41">
        <f t="shared" ref="D26:O26" si="2">SUM(D20:D24)/5</f>
        <v>32.006</v>
      </c>
      <c r="E26" s="41">
        <f t="shared" si="2"/>
        <v>33.576000000000001</v>
      </c>
      <c r="F26" s="41">
        <f t="shared" si="2"/>
        <v>136.02600000000001</v>
      </c>
      <c r="G26" s="41">
        <f t="shared" si="2"/>
        <v>963.91000000000008</v>
      </c>
      <c r="H26" s="41">
        <f t="shared" si="2"/>
        <v>0.63800000000000012</v>
      </c>
      <c r="I26" s="41">
        <f t="shared" si="2"/>
        <v>37.698400000000007</v>
      </c>
      <c r="J26" s="41">
        <f t="shared" si="2"/>
        <v>0.38800000000000001</v>
      </c>
      <c r="K26" s="41">
        <f t="shared" si="2"/>
        <v>4.4459999999999997</v>
      </c>
      <c r="L26" s="41">
        <f t="shared" si="2"/>
        <v>352.85999999999996</v>
      </c>
      <c r="M26" s="41">
        <f t="shared" si="2"/>
        <v>613.56000000000006</v>
      </c>
      <c r="N26" s="41">
        <f t="shared" si="2"/>
        <v>147.26</v>
      </c>
      <c r="O26" s="41">
        <f t="shared" si="2"/>
        <v>9.0659999999999989</v>
      </c>
    </row>
    <row r="27" spans="1:16" s="15" customFormat="1" x14ac:dyDescent="0.25">
      <c r="C27" s="42">
        <f>SUM(C26*100/C25)</f>
        <v>121.5</v>
      </c>
      <c r="D27" s="42">
        <f t="shared" ref="D27:O27" si="3">SUM(D26*100/D25)</f>
        <v>101.60634920634921</v>
      </c>
      <c r="E27" s="42">
        <f t="shared" si="3"/>
        <v>104.27329192546583</v>
      </c>
      <c r="F27" s="42">
        <f t="shared" si="3"/>
        <v>101.51194029850747</v>
      </c>
      <c r="G27" s="42">
        <f t="shared" si="3"/>
        <v>101.25105042016808</v>
      </c>
      <c r="H27" s="42">
        <f t="shared" si="3"/>
        <v>159.50000000000003</v>
      </c>
      <c r="I27" s="42">
        <f t="shared" si="3"/>
        <v>157.07666666666668</v>
      </c>
      <c r="J27" s="42">
        <f t="shared" si="3"/>
        <v>129.33333333333334</v>
      </c>
      <c r="K27" s="42">
        <f t="shared" si="3"/>
        <v>117</v>
      </c>
      <c r="L27" s="42">
        <f t="shared" si="3"/>
        <v>84.014285714285691</v>
      </c>
      <c r="M27" s="42">
        <f t="shared" si="3"/>
        <v>105.78620689655173</v>
      </c>
      <c r="N27" s="42">
        <f t="shared" si="3"/>
        <v>140.24761904761905</v>
      </c>
      <c r="O27" s="42">
        <f t="shared" si="3"/>
        <v>143.9047619047619</v>
      </c>
    </row>
    <row r="28" spans="1:16" s="15" customFormat="1" x14ac:dyDescent="0.25"/>
  </sheetData>
  <mergeCells count="21">
    <mergeCell ref="L18:O18"/>
    <mergeCell ref="L5:O5"/>
    <mergeCell ref="A16:B16"/>
    <mergeCell ref="A17:E17"/>
    <mergeCell ref="F17:G17"/>
    <mergeCell ref="A18:A19"/>
    <mergeCell ref="B18:B19"/>
    <mergeCell ref="C18:C19"/>
    <mergeCell ref="D18:F18"/>
    <mergeCell ref="G18:G19"/>
    <mergeCell ref="H18:K18"/>
    <mergeCell ref="A1:O1"/>
    <mergeCell ref="E3:H3"/>
    <mergeCell ref="A4:E4"/>
    <mergeCell ref="F4:G4"/>
    <mergeCell ref="A5:A6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ОБЕД С 12</vt:lpstr>
      <vt:lpstr>Лист2</vt:lpstr>
      <vt:lpstr>'ОБЕД С 12'!Область_печати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E_Lvo</dc:creator>
  <cp:lastModifiedBy>E_Lvo</cp:lastModifiedBy>
  <cp:lastPrinted>2022-11-17T08:47:54Z</cp:lastPrinted>
  <dcterms:created xsi:type="dcterms:W3CDTF">2022-08-16T13:15:38Z</dcterms:created>
  <dcterms:modified xsi:type="dcterms:W3CDTF">2022-11-17T08:50:01Z</dcterms:modified>
</cp:coreProperties>
</file>