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8008755F-F90A-46A1-B336-2C9598A98326}" xr6:coauthVersionLast="45" xr6:coauthVersionMax="45" xr10:uidLastSave="{00000000-0000-0000-0000-000000000000}"/>
  <bookViews>
    <workbookView xWindow="-120" yWindow="-120" windowWidth="19440" windowHeight="15000" tabRatio="801" firstSheet="1" activeTab="3" xr2:uid="{00000000-000D-0000-FFFF-FFFF00000000}"/>
  </bookViews>
  <sheets>
    <sheet name="Целевые показатели" sheetId="2" r:id="rId1"/>
    <sheet name="Основные мероприятия" sheetId="3" r:id="rId2"/>
    <sheet name="Муниципальное задание" sheetId="4" r:id="rId3"/>
    <sheet name="Расходы на реализацию" sheetId="5" r:id="rId4"/>
    <sheet name="Изменения" sheetId="6" r:id="rId5"/>
    <sheet name="Эффективность" sheetId="7" r:id="rId6"/>
  </sheets>
  <externalReferences>
    <externalReference r:id="rId7"/>
  </externalReferences>
  <definedNames>
    <definedName name="_xlnm.Print_Area" localSheetId="4">Изменения!$A$1:$E$21</definedName>
    <definedName name="_xlnm.Print_Area" localSheetId="2">'Муниципальное задание'!$A$1:$H$13</definedName>
    <definedName name="_xlnm.Print_Area" localSheetId="1">'Основные мероприятия'!$A$1:$I$42</definedName>
    <definedName name="_xlnm.Print_Area" localSheetId="3">'Расходы на реализацию'!$A$1:$F$92</definedName>
    <definedName name="_xlnm.Print_Area" localSheetId="0">'Целевые показатели'!$A$1:$L$31</definedName>
    <definedName name="_xlnm.Print_Area" localSheetId="5">Эффективность!$A$1:$I$10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1" i="5" l="1"/>
  <c r="F89" i="5"/>
  <c r="F80" i="5"/>
  <c r="F70" i="5"/>
  <c r="F31" i="5"/>
  <c r="F29" i="5"/>
  <c r="F27" i="5"/>
  <c r="C69" i="5"/>
  <c r="H13" i="2"/>
  <c r="I16" i="2"/>
  <c r="H31" i="2"/>
  <c r="I31" i="2"/>
  <c r="H30" i="2"/>
  <c r="I30" i="2"/>
  <c r="K17" i="2"/>
  <c r="E61" i="5"/>
  <c r="E10" i="5" s="1"/>
  <c r="D18" i="5"/>
  <c r="F17" i="5" s="1"/>
  <c r="D69" i="5"/>
  <c r="E69" i="5" s="1"/>
  <c r="D86" i="5"/>
  <c r="E60" i="5"/>
  <c r="E9" i="5"/>
  <c r="D13" i="5"/>
  <c r="D68" i="5"/>
  <c r="D85" i="5"/>
  <c r="D9" i="5"/>
  <c r="E62" i="5"/>
  <c r="H16" i="2"/>
  <c r="H15" i="2"/>
  <c r="C13" i="5"/>
  <c r="E13" i="5" s="1"/>
  <c r="C14" i="5"/>
  <c r="E59" i="5"/>
  <c r="E8" i="5" s="1"/>
  <c r="C86" i="5"/>
  <c r="C10" i="5" s="1"/>
  <c r="C85" i="5"/>
  <c r="E85" i="5" s="1"/>
  <c r="D8" i="5"/>
  <c r="C68" i="5"/>
  <c r="C8" i="5"/>
  <c r="G15" i="5"/>
  <c r="G8" i="7"/>
  <c r="E8" i="7"/>
  <c r="F8" i="7"/>
  <c r="E92" i="5"/>
  <c r="E90" i="5"/>
  <c r="E89" i="5"/>
  <c r="E88" i="5"/>
  <c r="E83" i="5"/>
  <c r="E81" i="5"/>
  <c r="E79" i="5"/>
  <c r="E77" i="5"/>
  <c r="E75" i="5"/>
  <c r="E71" i="5"/>
  <c r="E58" i="5"/>
  <c r="E56" i="5"/>
  <c r="E54" i="5"/>
  <c r="E52" i="5"/>
  <c r="E49" i="5"/>
  <c r="E47" i="5"/>
  <c r="E46" i="5"/>
  <c r="E44" i="5"/>
  <c r="E42" i="5"/>
  <c r="E40" i="5"/>
  <c r="E37" i="5"/>
  <c r="E35" i="5"/>
  <c r="E33" i="5"/>
  <c r="E32" i="5"/>
  <c r="E30" i="5"/>
  <c r="E28" i="5"/>
  <c r="E26" i="5"/>
  <c r="E24" i="5"/>
  <c r="E22" i="5"/>
  <c r="D84" i="5"/>
  <c r="E84" i="5" s="1"/>
  <c r="D67" i="5"/>
  <c r="C84" i="5"/>
  <c r="C67" i="5"/>
  <c r="E67" i="5" s="1"/>
  <c r="C12" i="5"/>
  <c r="E15" i="5"/>
  <c r="F13" i="4"/>
  <c r="D13" i="4"/>
  <c r="G13" i="4"/>
  <c r="K29" i="2"/>
  <c r="I29" i="2"/>
  <c r="H29" i="2"/>
  <c r="K28" i="2"/>
  <c r="I28" i="2"/>
  <c r="H28" i="2"/>
  <c r="K27" i="2"/>
  <c r="I27" i="2"/>
  <c r="H27" i="2"/>
  <c r="K26" i="2"/>
  <c r="I26" i="2"/>
  <c r="H26" i="2"/>
  <c r="K25" i="2"/>
  <c r="I25" i="2"/>
  <c r="H25" i="2"/>
  <c r="K24" i="2"/>
  <c r="I24" i="2"/>
  <c r="H24" i="2"/>
  <c r="K23" i="2"/>
  <c r="I23" i="2"/>
  <c r="H23" i="2"/>
  <c r="K22" i="2"/>
  <c r="I22" i="2"/>
  <c r="H22" i="2"/>
  <c r="K21" i="2"/>
  <c r="I21" i="2"/>
  <c r="H21" i="2"/>
  <c r="K20" i="2"/>
  <c r="I20" i="2"/>
  <c r="H20" i="2"/>
  <c r="K19" i="2"/>
  <c r="I19" i="2"/>
  <c r="H19" i="2"/>
  <c r="K18" i="2"/>
  <c r="I18" i="2"/>
  <c r="H18" i="2"/>
  <c r="I17" i="2"/>
  <c r="H17" i="2"/>
  <c r="K15" i="2"/>
  <c r="I15" i="2"/>
  <c r="K14" i="2"/>
  <c r="I14" i="2"/>
  <c r="H14" i="2"/>
  <c r="K13" i="2"/>
  <c r="I13" i="2"/>
  <c r="K12" i="2"/>
  <c r="I12" i="2"/>
  <c r="H12" i="2"/>
  <c r="K11" i="2"/>
  <c r="I11" i="2"/>
  <c r="H11" i="2"/>
  <c r="K10" i="2"/>
  <c r="I10" i="2"/>
  <c r="H10" i="2"/>
  <c r="K9" i="2"/>
  <c r="I9" i="2"/>
  <c r="H9" i="2"/>
  <c r="E19" i="5"/>
  <c r="H88" i="5"/>
  <c r="E20" i="5"/>
  <c r="G8" i="4"/>
  <c r="G9" i="4"/>
  <c r="G10" i="4"/>
  <c r="G11" i="4"/>
  <c r="G12" i="4"/>
  <c r="G7" i="4"/>
  <c r="E18" i="5"/>
  <c r="E17" i="5"/>
  <c r="E7" i="5" l="1"/>
  <c r="C9" i="5"/>
  <c r="C7" i="5" s="1"/>
  <c r="E86" i="5"/>
  <c r="D14" i="5"/>
  <c r="D10" i="5" l="1"/>
  <c r="D7" i="5" s="1"/>
  <c r="D12" i="5"/>
  <c r="E14" i="5"/>
  <c r="E12" i="5" s="1"/>
  <c r="F7" i="5" l="1"/>
  <c r="H7" i="5"/>
  <c r="H8" i="7" s="1"/>
  <c r="I8" i="7" s="1"/>
  <c r="D8" i="7" s="1"/>
  <c r="G8" i="5"/>
</calcChain>
</file>

<file path=xl/sharedStrings.xml><?xml version="1.0" encoding="utf-8"?>
<sst xmlns="http://schemas.openxmlformats.org/spreadsheetml/2006/main" count="537" uniqueCount="257">
  <si>
    <t>№п/п</t>
  </si>
  <si>
    <t>Наименование показателя</t>
  </si>
  <si>
    <t>Ед. изм.</t>
  </si>
  <si>
    <t>факт на конец отчетного периода</t>
  </si>
  <si>
    <t xml:space="preserve"> -//- </t>
  </si>
  <si>
    <t>Срок выполнения плановый</t>
  </si>
  <si>
    <t>Проблемы, возникшие в ходе реализации мероприятия</t>
  </si>
  <si>
    <t>Факт по состоянию на конец отчетного периода</t>
  </si>
  <si>
    <t>тыс. руб.</t>
  </si>
  <si>
    <t>Расходы бюджета  муниципального образования на оказание муниципальной услуги</t>
  </si>
  <si>
    <t>Наименование показателя, характеризующего объем муниципальной услуги</t>
  </si>
  <si>
    <t>Наименование муниципальной программы, подпрограммы</t>
  </si>
  <si>
    <t>Оценка расходов на отчетный год согласно муниципальной программе, тыс. руб.</t>
  </si>
  <si>
    <t>Фактические расходы на отчетную дату, тыс. руб.</t>
  </si>
  <si>
    <t>Отношение фактических расходов к оценке расходов, %</t>
  </si>
  <si>
    <t>Всего:</t>
  </si>
  <si>
    <t>Средства краевого бюджета</t>
  </si>
  <si>
    <t>Средства местного бюджета</t>
  </si>
  <si>
    <t>Внебюджетные средства</t>
  </si>
  <si>
    <t>Источник финансирования</t>
  </si>
  <si>
    <t>Вид правового акта</t>
  </si>
  <si>
    <t>Дата принятия</t>
  </si>
  <si>
    <t>Номер</t>
  </si>
  <si>
    <t>Координатор</t>
  </si>
  <si>
    <t>чел</t>
  </si>
  <si>
    <t>%</t>
  </si>
  <si>
    <t>тыс.чел.</t>
  </si>
  <si>
    <t>Суть изменений (краткое изложение)</t>
  </si>
  <si>
    <t>шт.</t>
  </si>
  <si>
    <t>Обеспечение государственных гарантий реализации прав на получение общедоступного и бесплатного образования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</si>
  <si>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</si>
  <si>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обеспечению выплаты компенсаци части родительской платы за присмотр и  уход за детьми, посещающими образовательные организации, реализующие общеобразовательную программу дошкольного образования</t>
  </si>
  <si>
    <t>Средства федерального бюджета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</si>
  <si>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дополнительного образования детей Краснодарского края отраслей "Образование" и "Физическая культура и спорт"</t>
  </si>
  <si>
    <t>Осуществление отдельных полномочий по предоставлению мер социальной поддержки в виде компенсации расходов на оплату жилых помещений, отопления, и освещения педагогическим работникам муниципальных образовательных организаций, расположенных на территории Краснодарского края, проживающих и работающих в сельской местности</t>
  </si>
  <si>
    <t>Наименование целевого показателя (индикатора)</t>
  </si>
  <si>
    <t>Значение целевого показателя (индикатора)</t>
  </si>
  <si>
    <t>факт на начало отчетного периода (за прошлый год)</t>
  </si>
  <si>
    <t>Темп роста к уровню прошлого года, %</t>
  </si>
  <si>
    <t xml:space="preserve">Обоснование отклонений значений целевого показателя (индикатора) на конец отчетного периода  </t>
  </si>
  <si>
    <t>Численность обучающихся по программам общего образования в общеобразовательных организациях Темрюкского района</t>
  </si>
  <si>
    <t>Удельный вес численности обучающихся в организациях общего образования, обучающихся по новым федеральным государственным образовательным стандартам</t>
  </si>
  <si>
    <t>Отношение среднего балла единого государственного экзамена (в расчете на 1 предмет) в 10 процентах школ с лучшими результатами единого государственного экзамена к среднему баллу единого государственного экзамена (в расчете на 1 предмет) в 10 процентах школ с худшими результатами единого государственного экзамена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</si>
  <si>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</si>
  <si>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</t>
  </si>
  <si>
    <t>Доля детей и молодежи в возрасте 5 –18 лет, охваченных образовательными  программами дополнительного образования</t>
  </si>
  <si>
    <t>Выполнение муниципальных заданий  муниципальными организациями</t>
  </si>
  <si>
    <t>Обустройство ограждения территории</t>
  </si>
  <si>
    <t>Обеспечение охраны образовательных организаций специализированными службами</t>
  </si>
  <si>
    <t xml:space="preserve">Приведение в соответствие с нормативными   требованиями (устранение замечаний надзорных органов)  </t>
  </si>
  <si>
    <t>Обеспечение системы образования Темрюкского района высоквалифицированными кадрами</t>
  </si>
  <si>
    <t xml:space="preserve">Поддержка талантливой молодежи </t>
  </si>
  <si>
    <t>Наименование подпрограммы, основного мероприятия, мероприятия</t>
  </si>
  <si>
    <t>Ответственный исполнитель подпрограммы, основного мероприятия, мероприятия</t>
  </si>
  <si>
    <t>Срок выполнения фактический</t>
  </si>
  <si>
    <t xml:space="preserve">Достигнутый результат  </t>
  </si>
  <si>
    <t>Муниципальная программа "Развитие образования в Темрюкском районе"</t>
  </si>
  <si>
    <t>управление образованием</t>
  </si>
  <si>
    <t>управление образованием, образовательные учреждения</t>
  </si>
  <si>
    <t xml:space="preserve">Обеспечение питания 100% педагогических работников и учащихся  дневных школ   </t>
  </si>
  <si>
    <t>Обеспечение льготным питанием  не менее 800 учащихся</t>
  </si>
  <si>
    <t>Выполнение  организациями дошкольного образования муниципального задания</t>
  </si>
  <si>
    <t>Выполнение  организациями  общего образования муниципального задания</t>
  </si>
  <si>
    <t>Выполнение  организациями дополнительного образования детей муниципального задания</t>
  </si>
  <si>
    <t>Организация льготного питания для  указанной категории учащихся</t>
  </si>
  <si>
    <t>Обеспечение выплат указанной категории граждан</t>
  </si>
  <si>
    <t xml:space="preserve">Повышение заработной платы не менее 20 водителям </t>
  </si>
  <si>
    <t xml:space="preserve">Выплаты 100% работникам указанной категории </t>
  </si>
  <si>
    <t>Выплаты 100% работникам указанной категории</t>
  </si>
  <si>
    <t>Обеспечение выплат указанной категории работников</t>
  </si>
  <si>
    <t>Сокращение количества предписаний надзорных органов, повышение качества образования, повышение эффективности использования бюджетных средств</t>
  </si>
  <si>
    <t>Обеспечены выплаты 20 водителям школьных автобусов</t>
  </si>
  <si>
    <t>ежемесячно</t>
  </si>
  <si>
    <t xml:space="preserve">Обеспечены выплаты 100% работникам указанной категории </t>
  </si>
  <si>
    <t>ежеквартально</t>
  </si>
  <si>
    <t>Обеспечены выплаты указанной категории граждан</t>
  </si>
  <si>
    <t xml:space="preserve">Обеспечено питание 100% педагогических работников и учащихся, посещающих дневные школы   </t>
  </si>
  <si>
    <t>ежедневно, в дни проведения учебных занятий</t>
  </si>
  <si>
    <t>Наименование муниципальной услуги (работы)</t>
  </si>
  <si>
    <t>План на отчетный период</t>
  </si>
  <si>
    <t xml:space="preserve">% исполнения к плану на отчетный пириод </t>
  </si>
  <si>
    <t>Обеспечение высокого качества управления процессами развития образования на муниципальном уровне</t>
  </si>
  <si>
    <t xml:space="preserve">управление образованием, МКУ </t>
  </si>
  <si>
    <t>управление образованием, МКУ ИМЦ</t>
  </si>
  <si>
    <t>декабрь</t>
  </si>
  <si>
    <t>ежеднев-но, в дни проведе-ния учеб-ных занятий</t>
  </si>
  <si>
    <t>Основное мероприятие "Приведение в соотвествие с действующим законодательством материально-технической базы образовательных организаций и их деятельности в области безопасности"</t>
  </si>
  <si>
    <t>x</t>
  </si>
  <si>
    <t>Ответственный исполнитель</t>
  </si>
  <si>
    <t>Прочие мероприятия в области образования</t>
  </si>
  <si>
    <t>Доля учащихся дневных школ, обучающихся во вторую смену</t>
  </si>
  <si>
    <t>Доля общеобразовательных организаций, имеющих скорость доступа к сети «Интернет» не менее 2 Мб/с</t>
  </si>
  <si>
    <t>Доступность дошкольного образования (отношение численности детей в возрасте от 3 до 7 лет, получивших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образования).</t>
  </si>
  <si>
    <t>Доступность дошкольного образования (отношение численности детей в возрасте от 1,5 до 3 лет, получивших дошкольное образование в текущем году, к сумме численности детей в возрасте от 1,5 до 3 лет, получающих дошкольное образование в текущем году, и численности детей в возрасте от 1,5 до 3 лет, находящихся в очереди на получение в текущем году дошкольного образования)</t>
  </si>
  <si>
    <t>Основное мероприятие "Создание условий для функционирования образовательных организаций в соответствии с современными требованиями"</t>
  </si>
  <si>
    <t xml:space="preserve">Прочие расходы в области образования  </t>
  </si>
  <si>
    <t>Основное мероприятие "Обеспечение организационных, информационных и методических условий для реализации муниципальной программы, включая руководство в сфере образования"</t>
  </si>
  <si>
    <t>Организация питания учащихся и   педагогических работников общеобразовательных учреждений</t>
  </si>
  <si>
    <t>Организация питания учащихся из малообеспеченных многодетных семей</t>
  </si>
  <si>
    <t>Организация питания учащихся кадетских групп</t>
  </si>
  <si>
    <t>Причина неисполнения планового значения</t>
  </si>
  <si>
    <t>Обеспечены выплаты 100% работникам указанной категории</t>
  </si>
  <si>
    <t>Эффективность реализации муниципальной программы, подпрограммы</t>
  </si>
  <si>
    <t>Степень достижения плановых значений целевых показателей</t>
  </si>
  <si>
    <t>Степень реализации мероприятий</t>
  </si>
  <si>
    <t>Степень соответствия запланированному уровню расходов</t>
  </si>
  <si>
    <t>Эффективность использования средств бюджета муниципального образования</t>
  </si>
  <si>
    <t>Исп. Мельник Л.А.</t>
  </si>
  <si>
    <t>5-17-04</t>
  </si>
  <si>
    <t xml:space="preserve">январь-декабрь </t>
  </si>
  <si>
    <t>октябрь</t>
  </si>
  <si>
    <t>Обеспечены выплаты  указанной категории работников в соотвествии с предоставленными документами</t>
  </si>
  <si>
    <t>Устройство и обслуживание систем видеонаблюдения</t>
  </si>
  <si>
    <t>Проведение мероприятий по формированию в Краснодарском крае сети общеобразовательных организаций, в которых созданы условия для инклюзивного образования детей-инвалидов в рамках реализации мероприятий государственной программы Краснодарского края "Доступная среда"</t>
  </si>
  <si>
    <t>Предоставление субсидий бюджетам муниципальных районов (городских округов) Краснодарского края на софинансирование расходных обязательств органов местного самоуправления муниципальных образований Краснодарского края  в части организации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муниципальных образовательных организаций</t>
  </si>
  <si>
    <t>Обеспечение независимой объективной оценки качества знаний выпуск-ников 9, 11(12) классов в соответствии с нормативными требованиями</t>
  </si>
  <si>
    <t>По фактическому числу заявлений родителей</t>
  </si>
  <si>
    <t>Предоставление субсидий бюджетам муниципальных районов (городских округов) Краснодарского края  на софи-нансирование расходных обязательств  органов местного самоуправления  муниципальных образований  Краснодар-ского края в части организации предоставления общедоспупного и бес-палатного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(прио-бретение автобусов и микроавтобусов для муниципальных образовательных организаций)</t>
  </si>
  <si>
    <t xml:space="preserve">Компенсационная выплата за наем (поднаём) жилья педагогическим и руководящим работникам муниципальных общеобразовательных организаций  </t>
  </si>
  <si>
    <t>Проведение мероприятий по формированию в Краснодарском крае сети общеобразовательных организаций, в которых созданы условия для инклюзивного образования детей-инвалидов в рамках реализации мероприятий государственной программы Краснодарского края «Доступная среда» (софинансирование)</t>
  </si>
  <si>
    <t xml:space="preserve">Единовременная выплата молодым педагогам, окончившим профессиональные педагогические учебные заведения в текущем году и поступившим на работу в муниципальные образовательные учреждения в текущем году (в том числе окончившим в 2015, 2016 годах и прошедшим службу в Российской армии) </t>
  </si>
  <si>
    <t>июль</t>
  </si>
  <si>
    <t>Выполнено</t>
  </si>
  <si>
    <t>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Краснодарском крае</t>
  </si>
  <si>
    <t>ноябрь</t>
  </si>
  <si>
    <t>январь</t>
  </si>
  <si>
    <t>в 89 ОО</t>
  </si>
  <si>
    <t>Обучение на курсах повышении квалификации не менее 36 педагогических и руководящих работника образовательных организаций, работников МКУ «ИМЦ УО», УОАМОТР</t>
  </si>
  <si>
    <t>Капитальный, текущий ремонт, проектирование и оценка проектов, материально-техническое обеспечение образовательных организаций</t>
  </si>
  <si>
    <t>Организация и проведение государственной  (итоговой) аттестации, в том числе софинансирование</t>
  </si>
  <si>
    <t>Обеспечение общедоступного и бесплатного дошкольного образования в муниципальных дошкольных образовательных организациях</t>
  </si>
  <si>
    <t>Обеспечение общедоступного и бесплатного начального общего, основного общего, среднего общего образования в муниципальных общеобразовательных   организациях</t>
  </si>
  <si>
    <t>Обеспечение дополнительного образования детей в муниципальных образовательных организациях дополнительного образования</t>
  </si>
  <si>
    <t>Увеличение фонда оплаты труда работников муниципальных общеобразовательных учреждений для доведения заработной платы водителей школьных автобусов до среднего краевого уровня</t>
  </si>
  <si>
    <t>Стимулирование отдельных категорий работников муниципальных учреждений дополнительного образования детей</t>
  </si>
  <si>
    <t xml:space="preserve">организация предоставления дополнительного образования (в целях доведения средней заработной платы педагогических работников учреждений (организаций) дополнительного образования детей до средней заработной платы учителей в системе общего образования по Краснодарскому краю  </t>
  </si>
  <si>
    <t>Мероприятия по повышению противопожарной безопасности образовательных организаций</t>
  </si>
  <si>
    <t>Независимая оценка пожарного риска (расчет компенсирующих инженерных мероприятий)</t>
  </si>
  <si>
    <t>Устройство систем видеонаблюдения в образовательных организациях, их техническое обслуживание,  в том числе софинансирование 10%</t>
  </si>
  <si>
    <t>Установка системы стрелец-мониторинг, вывод сигнала на пульт 01, обслуживание</t>
  </si>
  <si>
    <t>Устройство, ремонт ограждений территорий образовательных организаций (Софинансирование государственной программы"Обеспечение безопасности населения" подпрограммы "Профилактика терроризма в Краснодарском крае" в части обеспечения инженерно-технической защищенности мунципальных образовательных организаций)</t>
  </si>
  <si>
    <t>Обслуживание средств тревожной сигнализации вневедомственной охраной, техническое обслуживание "тревожной кнопки", установка "тревожной кнопки" в новых помещениях</t>
  </si>
  <si>
    <t>Материально-техническое и финансовое обеспечение деятельности управления образованием</t>
  </si>
  <si>
    <t>Финансовое обеспечение деятельности муниципальных казенных учреждений, подведомственных управлению образованием</t>
  </si>
  <si>
    <t>Обеспечение системы образования Темрюкского района высококвалифицированными кадрами</t>
  </si>
  <si>
    <t>Капитальный, текущий ремонт, проектирование и оценка проектов, материально-техническое обеспечение образовательных организаций.</t>
  </si>
  <si>
    <t xml:space="preserve">Организация и проведение государственной (итоговой)  аттестации в том числе софинансирование  </t>
  </si>
  <si>
    <t>№ п/п</t>
  </si>
  <si>
    <t>Компенсационная выплата за наем (поднаем) жилья педагогическим и руководящим работникам муниципальных общеобразовательных организаций</t>
  </si>
  <si>
    <t>Форма 1</t>
  </si>
  <si>
    <t>план на конец отчетного (текущего) года</t>
  </si>
  <si>
    <t>Абсолютное отклонение факта от плана</t>
  </si>
  <si>
    <t>Относительное отклонение факта от плана, %</t>
  </si>
  <si>
    <t>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</t>
  </si>
  <si>
    <t xml:space="preserve">Численность обучающихся по программам общего образования в расчете на 1 учителя (с 2018 года - на педагогического работника) </t>
  </si>
  <si>
    <t>Форма 2</t>
  </si>
  <si>
    <t>Ожидаемый непосредственный результат</t>
  </si>
  <si>
    <t>Форма 3</t>
  </si>
  <si>
    <t>Предоставление дошкольного образования</t>
  </si>
  <si>
    <t>Предоставление начального, основного среднего общего образования</t>
  </si>
  <si>
    <t>Предоставление дополнительного образования в образовательных учреждениях дополнительного образования детей общей, спортивной и специализированной направленности</t>
  </si>
  <si>
    <t xml:space="preserve">Итого </t>
  </si>
  <si>
    <t>Форма 5</t>
  </si>
  <si>
    <t>Постановление администрации муниципального образования Темрюкский район "О внесении изменений в постановление администрации муниципального образования Темрюкский район  от 30.10.2015 года № 777 "Об утверждении муниципальной программы "Развитие образования в Темрюкском районе"</t>
  </si>
  <si>
    <t>Форма 4</t>
  </si>
  <si>
    <t>Организация питания учащихся и педагогических работников общеобразовательных учреждений</t>
  </si>
  <si>
    <t xml:space="preserve">Организация предоставления дополнительного образования (в целях доведения средней заработной платы педагогических работников учреждений (организаций) дополнительного образования детей до средней заработной платы учителей в системе общего образования по Краснодарскому краю </t>
  </si>
  <si>
    <t>Предоставление субсидий бюджетам муниципальных районов (городских округов) Краснодарского края на софинансирование расходных обязательств, возникающих при выполнении полномочий органов местного самоуправления по вопросам местного значенияя по организации предоставления общедоступного и бесплатного начального общего,основного общего, среднего общего образования по основным общеобразовательным программам в муниципальных образовательных организациях в части создания в муниципальных общеобразовательных организациях (проведение капитального ремонта спортивных залов муниципальных общеобразовательных организаций, помещений при них, других помещений физкультурно-спортивного назначения, физкультурно-оздоровительных комплексов)</t>
  </si>
  <si>
    <t>Основное мероприятие муниципальной программы "Создание условий для функционирования образовательных организаций в соответствии с современными требованиями"</t>
  </si>
  <si>
    <t>Основное мероприятие муниципальной программы "Обеспечение организационных, информационных и методических условий для реализации муниципальной программы, включая руководство в сфере образования"</t>
  </si>
  <si>
    <t>Основное мероприятие муниципальной программы "Приведение в соотвествие с действующим законодательством материально-технической базы образовательных организаций и их деятельности в области безопасности"</t>
  </si>
  <si>
    <t>Устройство систем видеонаблюдения в образовательных организациях, их техническое обслуживание, в том числе софинансирование 10%</t>
  </si>
  <si>
    <t>Ссуз=</t>
  </si>
  <si>
    <t>Форма № 6</t>
  </si>
  <si>
    <t xml:space="preserve">Результаты оценки эффективности муниципальной программы </t>
  </si>
  <si>
    <t>Муниципальная программа, подпрограмма</t>
  </si>
  <si>
    <t>Степень реализации муниципальной программы</t>
  </si>
  <si>
    <t>ЭРмп</t>
  </si>
  <si>
    <t>СДп/ппз</t>
  </si>
  <si>
    <t>СРм</t>
  </si>
  <si>
    <t>СРмп</t>
  </si>
  <si>
    <r>
      <t>СС</t>
    </r>
    <r>
      <rPr>
        <sz val="8"/>
        <rFont val="Times New Roman"/>
        <family val="1"/>
        <charset val="204"/>
      </rPr>
      <t>УЗ</t>
    </r>
  </si>
  <si>
    <r>
      <t>Э</t>
    </r>
    <r>
      <rPr>
        <sz val="8"/>
        <rFont val="Times New Roman"/>
        <family val="1"/>
        <charset val="204"/>
      </rPr>
      <t>ИС</t>
    </r>
  </si>
  <si>
    <t>Муниципальная программа "Муниципальная программа "Развитие образования в Темрюкском районе""</t>
  </si>
  <si>
    <t>Управление образованием администрации муниципального образования Темрюкский район</t>
  </si>
  <si>
    <t>Начальник управления образованием</t>
  </si>
  <si>
    <t>Е.В. Руденко</t>
  </si>
  <si>
    <t>Обеспечение квалифици-рованными кадрами школ района  за счет социальной поддержки, 15 человек</t>
  </si>
  <si>
    <t>январь-декабрь</t>
  </si>
  <si>
    <t>План на отчетный год (2019 г.)</t>
  </si>
  <si>
    <t>% исполнения к плану на отчетный год (2019 г.)</t>
  </si>
  <si>
    <t>Предоставление субсидий бюджетам муниципальных районов (городских округов) Краснодарского края на софинансирование расходных обязательств, возникающих при выполнении полномочий  органов местного самоуправления по вопросам местного значения по организации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(обновление материально-технической бызы для формирования у обучающихся современных технологических и гуманитарных навыков,за исключением мероприятия, предусмотренного пунктом 1.3.3 пункта 1.3)</t>
  </si>
  <si>
    <t>Организация предоставления дополнительного образования детям в муниципальных образовательных организациях, за исключением дополнительного образования детей, финансовое обеспечение которого осуществляется органами государственной власти Краснодарского края  (проведение медицинских осмотров лиц, занимающихся физической культурой и спортом по углубленной программе медицинского обследования (софинансирование)</t>
  </si>
  <si>
    <t xml:space="preserve"> Перераспределение средств мунципального бюджета за счет экономии на питание школьников на укрепление материально-технического обеспечения образовательных учреждений и на организацию мероприятий по проведению медицинских осмотров лиц, занимающихся физической культурой и спортом по углубленной программе медицинского обследования для учреждений дополнительного образования  </t>
  </si>
  <si>
    <t>Увеличение районных средств на оплату исполнительного листа МКУ ЦУМТБО, увеличение краевых средств на обеспечение государственных гарантий реализации прав на получение общедоступного и бесплатного образования</t>
  </si>
  <si>
    <t>Увеличение районных средств на  материально-техническое обеспечение и текущий ремонт образовательных учреждений, ремонт ограждения МБОУ СОШ №18, приобретение оборудования для котельных, прохождения экспертизы достоверности ЛСР по капитальному ремонту спортивных залов школ</t>
  </si>
  <si>
    <t>Увеличение районных средств на:  текущий ремонт электроснабжения школ №8,26; текущий ремонт туалета детского сада №1; приобретение автобусов для общеобразовательных учреждений №7,10,11,28; монтаж системы видеонаблюдения в школах № 15, 23</t>
  </si>
  <si>
    <t xml:space="preserve">Поступление краевых средств: на организацию и проведение государственной (итоговой) аттестации; субсидии на дополнительную помощь местным бюджетам для решения социально-значимых вопросов; субсидия на  организацию мероприятий по обновлению материально-технической базы для формирования у обучающихся  современных технологических  и гуманитарных навыков; на обеспечение государственных гарантий реализации прав на получение общедоступного и бесплатного образования; приобретение автобуса (МКУ ЦУМТБО). Уточнение расходов за счет мунципального бюджета, выделение средств из мунципального бюджета на организацию мероприятий по проведению медицинских осмотров лиц, занимающихся физической культурой и спортом по углубленной программе медицинского обследования для учреждений дополнительного образования (обеспечение софинансирования); оплату исполнительных листов </t>
  </si>
  <si>
    <t>Поступление краевых средств на проведение медицинских осмотров лиц, занимающихся физической культурой и спортом по углубленной программе медицинского обследования. Уточнение расходов на мероприятия программы и перераспределение средств на монтаж средств охранной сигнализации, ремонт ограждений территории образовательных организаций, обеспечение софинансирования субсидии (ЗСК)</t>
  </si>
  <si>
    <t xml:space="preserve">  Выделение мунципальных средств на  текущие ремонты детских садов №18,36,12, на ремонты помещений для открытия центров технологических и гуманитарных навыков "Точка роста" в школах № 6, 9,11</t>
  </si>
  <si>
    <t>ежедневно, в дни проведе-ния учебных занятий</t>
  </si>
  <si>
    <t>Социальная поддержка  молодых специалистов указанной категории в  виде единовременной выплаты в размере 17241 рубль</t>
  </si>
  <si>
    <t>Осуществляется обслуживание в 89 ОО</t>
  </si>
  <si>
    <t xml:space="preserve">Выполнено </t>
  </si>
  <si>
    <t>не предусмотрено</t>
  </si>
  <si>
    <t xml:space="preserve">Обучение работников образования
 и оценка  условий труда согласно  законодательству, проведение энергоаудита, проведение ЛВС, работы в ОО по компьютеризации и др.
 </t>
  </si>
  <si>
    <t>Создание доступной среды в 15-ти ОО</t>
  </si>
  <si>
    <t>Выполнение  образовательными организациями  муниципального задания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</si>
  <si>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рамках реализации мероприятия регионального проекта Краснодарского края "Совремренная школа" (обновление материально-технической базы для формирования у обучающихся навыков предметной области " Технология" и других предметных областей, за исключением мероприятия, предусмотренным подпунктом 1.3.3</t>
  </si>
  <si>
    <t>Проведена государственная  итоговая аттестация выпускников в соответствии с требованиями</t>
  </si>
  <si>
    <t>Уменьшение показателя свидетельствует о положительной динамике</t>
  </si>
  <si>
    <t>Увеличение бюджетных ассигнований  из краевого бюджета: для капитального ремонта спортивных залов муниципальных общеобразовательных организаций (МБОУ СОШ № 29,30), для обеспечения выплаты компенсации части родительской платы за присмотр и уход за детьми,  средства ЗСК (МБУСОШ №7, МБУООШ №32;  МБДОУ ДС №32)</t>
  </si>
  <si>
    <t>Увеличение средств краевого бюджета на  капитальный ремонт спортивного зала МБОУ ООШ №14</t>
  </si>
  <si>
    <t xml:space="preserve">Уменьшение средств районного бюджета на потребление тепловой энергии из-за уменьшения тарифа. Увеличение средств районного бюджета на софинансирование с краевым бюджетом по капитальному ремонту спортивного зала МБОУ ООШ №14; на капитальный, текущий ремонт, проектирование и оценка проектов, материально-техническое обеспечение образовательных организаций. Увеличение средств краевого бюджета на мероприятия регионального проекта Краснодарского края "Современная школа" (кабинеты химии и биологии)
</t>
  </si>
  <si>
    <t>Уменьшение бюджетных ассигнований краевого бюджета с учетом фактической потребности по предоставлению социальной поддержки отдельным категориям работников муниципальных физ-культурно- спортивных организаций. Увеличение средств районного бюджета на капитальный, текущий ремонт, проектирование и оценка проектов, материально-техническое обеспечение образовательных организаций; на погашение штрафов, на мероприятия по повышению противопожарной безопасности образовательных организаций; на обслуживание средств тревожной сигнализации вневедомственной охраной, техническое обслуживание «тревожной кнопки», на обеспечение деятельности муниципальных казенных учреждений.Уменьшение средств районного бюджета за счет экономии после проведения аукциона (охрана образовательных учреждений)</t>
  </si>
  <si>
    <t>Увеличилось количество учащихся и классов-комплектов при постоянном количестве учебных кабинетов</t>
  </si>
  <si>
    <t>Количество центров образования цифрового и гуманитарного профилей «Точка роста»</t>
  </si>
  <si>
    <t>Обновление материально-технической базы для формирования у обучающихся общеобразовательных школ современных навыков по предметной области «Технология» и других предметных областей</t>
  </si>
  <si>
    <t>Показатель введен в 2019 году</t>
  </si>
  <si>
    <t>-</t>
  </si>
  <si>
    <t xml:space="preserve">Сведения о внесенных за 2019 год  изменениях в муниципальную программу </t>
  </si>
  <si>
    <t>Отчет о достигнутых значениях целевых показателей (индикаторов) муниципальной программы за 2019 год</t>
  </si>
  <si>
    <t>Отчет о выполнении основных мероприятий муниципальной программы за 2019 год</t>
  </si>
  <si>
    <t>Отчет о выполнении сводных показателей муниципальных заданий на оказание муниципальных услуг (выполнение работ) за 2019 год</t>
  </si>
  <si>
    <t>Отчет о расходах на реализацию муниципальной программы за счет всех источников финансирования на 31.12.2019 года</t>
  </si>
  <si>
    <t>Перераспределение  экономии бюджетных средств из муниципального бюджета: на подвоз обучающихся ЦДЮТиЭ на краевые мероприятия; на единовременную выплату молодому специалисту МБДОУ № 36; на ремонт узла учета МАОУ СОШ № 13; на мероприятия по противопожарной безопасности</t>
  </si>
  <si>
    <t>Перераспределение  экономии бюджетных средств из муниципального бюджета: на оплату труда отдельным категориям работников МБДОУДС №31, в связи с проведением капитального ремонта; МКУ ЦУМТБО в связи с передачей школьных автобусов в МКУ ЦУМТБО на основании распоряжения главы администрации муниципального образования Темрюкский район №394-р от 13.06.2019 год; на ремонт тревожной сигнализации</t>
  </si>
  <si>
    <t>Увеличение бюджетных ассигнований за счет краевого бюджета на 2019 год.  Перераспределение  экономии бюджетных средств из муниципального бюджета в 2019 году, уменьшение финансирования на мероприятия программы  в 2019 году, в связи с экономией средств по итогам года. Уточнение расходов краевого , районного бюджетов на мероприятия 2020-2022 годов. Уточнение целевых показателей. В связи с уточнение расходов на мероприятия внесены  изменения в соответствующие разделы программы</t>
  </si>
  <si>
    <t>Уменьшение  бюджетных ассигнований за счет краевого бюджета на 2019 год,  уточнение расходов на компенсацию расходов жилых помещений. Перераспределение  экономии бюджетных средств из муниципального бюджета в 2019 году, увеличение финансирования на мероприятия программы в сумме 4707,6 тысяч рублей в 2019 году. Уточнение расходов бюджета на мероприятия 2020 года и 2021 годов. Добавление расходов на 2022 год. Добавление новых пунктов основных мероприятий программы: п.1.1.45 и 1.1.46. Уточнение целевых показателей. В связи с добавлением 2022 года внесены  изменения в соответствующие разделы программы</t>
  </si>
  <si>
    <t>Выполнены    муниципальные задания</t>
  </si>
  <si>
    <t>Остаток средств, в связи с экономией по коммунальным услугам</t>
  </si>
  <si>
    <t>Обеспечено льготное питание   857 учащихся</t>
  </si>
  <si>
    <t>Обеспечение льготным питанием 165 учащихся</t>
  </si>
  <si>
    <t>Обеспечение льготным питанием не менее 200  учащихся</t>
  </si>
  <si>
    <t>Переходящий остаток средств по договорам МАОУ СОШ № 13 (окончание работ в 2020 году); МБОУ ООШ № 32 и МБДОУ ДС № 6 (окончание работ в 2020 году)</t>
  </si>
  <si>
    <t>Выполнено в полном объеме</t>
  </si>
  <si>
    <t>Организовано льготное питания для  указанной категории учащихся (1575 чел)</t>
  </si>
  <si>
    <t>Произведены выплаты 8-ми молодым специалистам</t>
  </si>
  <si>
    <t>Предоставление субсидий бюджетам муниципальных районов (городских округов) Краснодарского края на софинансирование расходных обязательств, возникающих при выполнении полномочий органов местного самоуправления  по вопросам местного значения по организации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общеобразовательных организациях   (проведение капитального ремонта спортивных залов муниципальных общеобразовательных организаций, помещений при них, других помещений физкультурно-спортивного назначения, физкультурно-оздоровительных комплексов)</t>
  </si>
  <si>
    <t>Приведение в соответствие с требованиями надзорных органов   в  ОО</t>
  </si>
  <si>
    <t>Выполнены мероприяти по приведению в соответствие с требованиями надзорных органов   в  35 ОО</t>
  </si>
  <si>
    <t>в 35  ОО</t>
  </si>
  <si>
    <t>Обеспечена охрана 35 образовательных организаций специализированными службами</t>
  </si>
  <si>
    <t>Приведены в соответствие ограждения в 4 организациях</t>
  </si>
  <si>
    <t>Выполнено, обучены 39 руководящих и педагогических работников</t>
  </si>
  <si>
    <t>Обслуживание «тревожной» кнопки в  89 ОО</t>
  </si>
  <si>
    <t xml:space="preserve"> проведены: энергоаудит; учебные сборы юношей 10 классов; обеспечены условия для проведения ГИА(транспортные и командировочные расходы);обучение работников ОО по охране труда, технике безопасности и др.; районный выпускной бал; многодневные походы учащихся; мероприятия по антинарко; выплата заработной платы работникам ОО на период ремонта ОО; обеспечен высокосрклростной доступ к сети Интернет в школах района</t>
  </si>
  <si>
    <t xml:space="preserve">Приобретены   4 школьных  автобуса  в школы № 7, 10, 11, 28 </t>
  </si>
  <si>
    <t>Замена  школьных автобусов на новые в соотвествии с требованиями к школьным автобусам</t>
  </si>
  <si>
    <t xml:space="preserve">Приведены в соответствие к современным требованиям спортивные залы школ  </t>
  </si>
  <si>
    <t>Капитально   отремонтированы  спортивные залы школ № 14, 29, 30</t>
  </si>
  <si>
    <t xml:space="preserve"> в 89   ОО</t>
  </si>
  <si>
    <t xml:space="preserve">Обеспечены выплаты 15-ти работникам согласно поданным заявлениям </t>
  </si>
  <si>
    <t>Капитальный и текущий ремонт, материально-техническое обеспечение в 87 ОО, в том  за   средства ЗСК  в   в 5 ОО в 2019 году</t>
  </si>
  <si>
    <t>Установка системы стрелец-мониторинг, вывод сигнала на пульт 01</t>
  </si>
  <si>
    <t>Организация питания для учащихся классов (групп) казачьей направленности</t>
  </si>
  <si>
    <t>Устройство, ремонт ограждений территорий образовательных организаций (софинансирование государственной программы "Обеспечение безопасности населения" подпрограммы "Профилактика терроризма в Краснодарском крае" в части обеспечения инженерно-технической защищенности муниципальных образовательных организаций)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</si>
</sst>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center" vertical="top" wrapText="1" shrinkToFit="1"/>
    </xf>
    <xf numFmtId="0" fontId="1" fillId="0" borderId="0" xfId="0" applyFont="1" applyAlignment="1">
      <alignment horizontal="center" vertical="top" wrapText="1" shrinkToFit="1"/>
    </xf>
    <xf numFmtId="164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64" fontId="4" fillId="2" borderId="2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/>
    </xf>
    <xf numFmtId="2" fontId="4" fillId="2" borderId="0" xfId="0" applyNumberFormat="1" applyFont="1" applyFill="1" applyAlignment="1">
      <alignment horizontal="center" vertical="top"/>
    </xf>
    <xf numFmtId="2" fontId="4" fillId="0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164" fontId="1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/>
    </xf>
    <xf numFmtId="164" fontId="13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164" fontId="10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mik/Desktop/&#1084;&#1086;&#1103;%20&#1088;&#1072;&#1073;&#1086;&#1095;&#1072;&#1103;%20&#1087;&#1072;&#1087;&#1082;&#1072;/&#1084;&#1091;&#1085;&#1080;&#1094;&#1080;&#1087;&#1072;&#1083;&#1100;&#1085;&#1099;&#1077;%20&#1087;&#1088;&#1086;&#1075;&#1088;&#1072;&#1084;&#1084;&#1099;/&#1052;&#1086;&#1085;&#1080;&#1090;&#1086;&#1088;&#1080;&#1085;&#1075;%20&#1052;&#1055;/2018%20&#1075;&#1086;&#1076;/2018%20&#1075;&#1086;&#1076;/&#1086;&#1090;&#1074;&#1077;&#1090;&#1099;/&#1069;&#1060;&#1060;&#1045;&#1050;&#1058;&#1048;&#1042;&#1053;&#1054;&#1057;&#1058;&#1068;/&#1086;&#1090;&#1095;&#1077;&#1090;&#1099;%20&#1089;&#1090;&#1088;&#1091;&#1082;&#1090;&#1091;&#1088;/&#1050;&#1072;&#1095;&#1077;&#1089;&#1090;&#1074;&#1086;/&#1086;&#1090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ые мероприятия"/>
      <sheetName val="Целевые показатели"/>
      <sheetName val="Муниципальное задание"/>
      <sheetName val="Расходы на реализацию"/>
      <sheetName val="Изменения"/>
      <sheetName val="Эффективность"/>
    </sheetNames>
    <sheetDataSet>
      <sheetData sheetId="0">
        <row r="15">
          <cell r="H15">
            <v>1</v>
          </cell>
        </row>
      </sheetData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view="pageBreakPreview" zoomScale="70" zoomScaleNormal="100" zoomScaleSheetLayoutView="70" workbookViewId="0">
      <selection activeCell="N26" sqref="N26"/>
    </sheetView>
  </sheetViews>
  <sheetFormatPr defaultColWidth="9.140625" defaultRowHeight="15" x14ac:dyDescent="0.25"/>
  <cols>
    <col min="1" max="1" width="5.5703125" style="7" customWidth="1"/>
    <col min="2" max="2" width="60.140625" style="124" customWidth="1"/>
    <col min="3" max="3" width="9.140625" style="7"/>
    <col min="4" max="4" width="11.7109375" style="7" customWidth="1"/>
    <col min="5" max="5" width="12.140625" style="7" customWidth="1"/>
    <col min="6" max="6" width="0" style="7" hidden="1" customWidth="1"/>
    <col min="7" max="7" width="9.28515625" style="7" customWidth="1"/>
    <col min="8" max="8" width="17.140625" style="7" customWidth="1"/>
    <col min="9" max="9" width="17.42578125" style="7" customWidth="1"/>
    <col min="10" max="10" width="12.28515625" style="7" hidden="1" customWidth="1"/>
    <col min="11" max="11" width="12.28515625" style="7" customWidth="1"/>
    <col min="12" max="12" width="23.85546875" style="7" customWidth="1"/>
    <col min="13" max="16384" width="9.140625" style="7"/>
  </cols>
  <sheetData>
    <row r="1" spans="1:12" s="18" customFormat="1" ht="14.25" x14ac:dyDescent="0.25">
      <c r="B1" s="118"/>
      <c r="L1" s="19" t="s">
        <v>149</v>
      </c>
    </row>
    <row r="2" spans="1:12" s="18" customFormat="1" ht="14.25" x14ac:dyDescent="0.25">
      <c r="B2" s="118"/>
    </row>
    <row r="3" spans="1:12" s="18" customFormat="1" ht="14.25" x14ac:dyDescent="0.25">
      <c r="B3" s="125" t="s">
        <v>221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5" spans="1:12" s="12" customFormat="1" ht="33.75" customHeight="1" x14ac:dyDescent="0.25">
      <c r="A5" s="126" t="s">
        <v>0</v>
      </c>
      <c r="B5" s="130" t="s">
        <v>35</v>
      </c>
      <c r="C5" s="126" t="s">
        <v>2</v>
      </c>
      <c r="D5" s="131" t="s">
        <v>36</v>
      </c>
      <c r="E5" s="132"/>
      <c r="F5" s="132"/>
      <c r="G5" s="133"/>
      <c r="H5" s="126" t="s">
        <v>151</v>
      </c>
      <c r="I5" s="126" t="s">
        <v>152</v>
      </c>
      <c r="J5" s="126" t="s">
        <v>4</v>
      </c>
      <c r="K5" s="134" t="s">
        <v>38</v>
      </c>
      <c r="L5" s="127" t="s">
        <v>39</v>
      </c>
    </row>
    <row r="6" spans="1:12" s="12" customFormat="1" ht="90.75" customHeight="1" x14ac:dyDescent="0.25">
      <c r="A6" s="126"/>
      <c r="B6" s="130"/>
      <c r="C6" s="126"/>
      <c r="D6" s="14" t="s">
        <v>37</v>
      </c>
      <c r="E6" s="14" t="s">
        <v>150</v>
      </c>
      <c r="F6" s="14" t="s">
        <v>3</v>
      </c>
      <c r="G6" s="14" t="s">
        <v>3</v>
      </c>
      <c r="H6" s="126"/>
      <c r="I6" s="126"/>
      <c r="J6" s="126"/>
      <c r="K6" s="135"/>
      <c r="L6" s="127"/>
    </row>
    <row r="7" spans="1:12" x14ac:dyDescent="0.25">
      <c r="A7" s="2">
        <v>1</v>
      </c>
      <c r="B7" s="119">
        <v>2</v>
      </c>
      <c r="C7" s="2">
        <v>3</v>
      </c>
      <c r="D7" s="2">
        <v>4</v>
      </c>
      <c r="E7" s="2">
        <v>5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9</v>
      </c>
      <c r="L7" s="2">
        <v>10</v>
      </c>
    </row>
    <row r="8" spans="1:12" ht="17.25" customHeight="1" x14ac:dyDescent="0.25">
      <c r="A8" s="128" t="s">
        <v>56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ht="115.5" customHeight="1" x14ac:dyDescent="0.25">
      <c r="A9" s="22">
        <v>1</v>
      </c>
      <c r="B9" s="120" t="s">
        <v>92</v>
      </c>
      <c r="C9" s="42" t="s">
        <v>25</v>
      </c>
      <c r="D9" s="42">
        <v>100</v>
      </c>
      <c r="E9" s="9">
        <v>100</v>
      </c>
      <c r="F9" s="4"/>
      <c r="G9" s="4">
        <v>100</v>
      </c>
      <c r="H9" s="3">
        <f>G9-E9</f>
        <v>0</v>
      </c>
      <c r="I9" s="3">
        <f>G9/E9*100</f>
        <v>100</v>
      </c>
      <c r="J9" s="3"/>
      <c r="K9" s="3">
        <f>G9/D9*100</f>
        <v>100</v>
      </c>
      <c r="L9" s="14"/>
    </row>
    <row r="10" spans="1:12" ht="97.5" customHeight="1" x14ac:dyDescent="0.25">
      <c r="A10" s="22">
        <v>2</v>
      </c>
      <c r="B10" s="114" t="s">
        <v>93</v>
      </c>
      <c r="C10" s="42" t="s">
        <v>25</v>
      </c>
      <c r="D10" s="9">
        <v>76.8</v>
      </c>
      <c r="E10" s="9">
        <v>76.8</v>
      </c>
      <c r="F10" s="4">
        <v>76.8</v>
      </c>
      <c r="G10" s="4">
        <v>76.8</v>
      </c>
      <c r="H10" s="3">
        <f t="shared" ref="H10:H31" si="0">G10-E10</f>
        <v>0</v>
      </c>
      <c r="I10" s="3">
        <f t="shared" ref="I10:I31" si="1">G10/E10*100</f>
        <v>100</v>
      </c>
      <c r="J10" s="3"/>
      <c r="K10" s="3">
        <f t="shared" ref="K10:K29" si="2">G10/D10*100</f>
        <v>100</v>
      </c>
      <c r="L10" s="89"/>
    </row>
    <row r="11" spans="1:12" ht="60" x14ac:dyDescent="0.25">
      <c r="A11" s="22">
        <v>3</v>
      </c>
      <c r="B11" s="114" t="s">
        <v>153</v>
      </c>
      <c r="C11" s="42" t="s">
        <v>25</v>
      </c>
      <c r="D11" s="40">
        <v>100</v>
      </c>
      <c r="E11" s="9">
        <v>100</v>
      </c>
      <c r="F11" s="4"/>
      <c r="G11" s="4">
        <v>100</v>
      </c>
      <c r="H11" s="3">
        <f t="shared" si="0"/>
        <v>0</v>
      </c>
      <c r="I11" s="3">
        <f t="shared" si="1"/>
        <v>100</v>
      </c>
      <c r="J11" s="3"/>
      <c r="K11" s="3">
        <f t="shared" si="2"/>
        <v>100</v>
      </c>
      <c r="L11" s="89"/>
    </row>
    <row r="12" spans="1:12" ht="33" customHeight="1" x14ac:dyDescent="0.25">
      <c r="A12" s="22">
        <v>4</v>
      </c>
      <c r="B12" s="114" t="s">
        <v>40</v>
      </c>
      <c r="C12" s="42" t="s">
        <v>26</v>
      </c>
      <c r="D12" s="42">
        <v>13.3</v>
      </c>
      <c r="E12" s="9">
        <v>13.6</v>
      </c>
      <c r="F12" s="4"/>
      <c r="G12" s="4">
        <v>13.6</v>
      </c>
      <c r="H12" s="3">
        <f t="shared" si="0"/>
        <v>0</v>
      </c>
      <c r="I12" s="3">
        <f t="shared" si="1"/>
        <v>100</v>
      </c>
      <c r="J12" s="3"/>
      <c r="K12" s="3">
        <f t="shared" si="2"/>
        <v>102.25563909774435</v>
      </c>
      <c r="L12" s="89"/>
    </row>
    <row r="13" spans="1:12" ht="62.25" customHeight="1" x14ac:dyDescent="0.25">
      <c r="A13" s="22">
        <v>5</v>
      </c>
      <c r="B13" s="114" t="s">
        <v>154</v>
      </c>
      <c r="C13" s="9" t="s">
        <v>24</v>
      </c>
      <c r="D13" s="9">
        <v>17.2</v>
      </c>
      <c r="E13" s="9">
        <v>18.2</v>
      </c>
      <c r="F13" s="4"/>
      <c r="G13" s="4">
        <v>18.100000000000001</v>
      </c>
      <c r="H13" s="23">
        <f>G13-E13</f>
        <v>-9.9999999999997868E-2</v>
      </c>
      <c r="I13" s="3">
        <f t="shared" si="1"/>
        <v>99.45054945054946</v>
      </c>
      <c r="J13" s="3"/>
      <c r="K13" s="3">
        <f t="shared" si="2"/>
        <v>105.23255813953489</v>
      </c>
      <c r="L13" s="89"/>
    </row>
    <row r="14" spans="1:12" ht="47.25" customHeight="1" x14ac:dyDescent="0.25">
      <c r="A14" s="22">
        <v>6</v>
      </c>
      <c r="B14" s="114" t="s">
        <v>41</v>
      </c>
      <c r="C14" s="9" t="s">
        <v>25</v>
      </c>
      <c r="D14" s="9">
        <v>91.3</v>
      </c>
      <c r="E14" s="9">
        <v>94</v>
      </c>
      <c r="F14" s="4"/>
      <c r="G14" s="4">
        <v>96</v>
      </c>
      <c r="H14" s="3">
        <f t="shared" si="0"/>
        <v>2</v>
      </c>
      <c r="I14" s="3">
        <f t="shared" si="1"/>
        <v>102.12765957446808</v>
      </c>
      <c r="J14" s="3"/>
      <c r="K14" s="3">
        <f t="shared" si="2"/>
        <v>105.14786418400877</v>
      </c>
      <c r="L14" s="89"/>
    </row>
    <row r="15" spans="1:12" ht="92.25" customHeight="1" x14ac:dyDescent="0.25">
      <c r="A15" s="22">
        <v>7</v>
      </c>
      <c r="B15" s="114" t="s">
        <v>42</v>
      </c>
      <c r="C15" s="9" t="s">
        <v>25</v>
      </c>
      <c r="D15" s="9">
        <v>1.48</v>
      </c>
      <c r="E15" s="9">
        <v>1.38</v>
      </c>
      <c r="F15" s="4"/>
      <c r="G15" s="8">
        <v>1.38</v>
      </c>
      <c r="H15" s="96">
        <f>E15-G15</f>
        <v>0</v>
      </c>
      <c r="I15" s="3">
        <f t="shared" si="1"/>
        <v>100</v>
      </c>
      <c r="J15" s="3"/>
      <c r="K15" s="3">
        <f t="shared" si="2"/>
        <v>93.243243243243228</v>
      </c>
      <c r="L15" s="94" t="s">
        <v>210</v>
      </c>
    </row>
    <row r="16" spans="1:12" ht="78.75" customHeight="1" x14ac:dyDescent="0.25">
      <c r="A16" s="22">
        <v>8</v>
      </c>
      <c r="B16" s="114" t="s">
        <v>43</v>
      </c>
      <c r="C16" s="9" t="s">
        <v>25</v>
      </c>
      <c r="D16" s="42">
        <v>0.2</v>
      </c>
      <c r="E16" s="42">
        <v>0</v>
      </c>
      <c r="F16" s="4"/>
      <c r="G16" s="4">
        <v>0</v>
      </c>
      <c r="H16" s="3">
        <f>E16-G16</f>
        <v>0</v>
      </c>
      <c r="I16" s="3">
        <f>G16-E16</f>
        <v>0</v>
      </c>
      <c r="J16" s="3"/>
      <c r="K16" s="3">
        <v>0</v>
      </c>
      <c r="L16" s="94" t="s">
        <v>210</v>
      </c>
    </row>
    <row r="17" spans="1:12" ht="75" x14ac:dyDescent="0.25">
      <c r="A17" s="22">
        <v>9</v>
      </c>
      <c r="B17" s="114" t="s">
        <v>90</v>
      </c>
      <c r="C17" s="9" t="s">
        <v>25</v>
      </c>
      <c r="D17" s="9">
        <v>6</v>
      </c>
      <c r="E17" s="9">
        <v>7.5</v>
      </c>
      <c r="F17" s="4"/>
      <c r="G17" s="4">
        <v>7.5</v>
      </c>
      <c r="H17" s="3">
        <f t="shared" si="0"/>
        <v>0</v>
      </c>
      <c r="I17" s="3">
        <f t="shared" si="1"/>
        <v>100</v>
      </c>
      <c r="J17" s="3"/>
      <c r="K17" s="3">
        <f>D17/G17*100</f>
        <v>80</v>
      </c>
      <c r="L17" s="108" t="s">
        <v>215</v>
      </c>
    </row>
    <row r="18" spans="1:12" ht="58.5" customHeight="1" x14ac:dyDescent="0.25">
      <c r="A18" s="22">
        <v>10</v>
      </c>
      <c r="B18" s="114" t="s">
        <v>44</v>
      </c>
      <c r="C18" s="42" t="s">
        <v>25</v>
      </c>
      <c r="D18" s="9">
        <v>102</v>
      </c>
      <c r="E18" s="9">
        <v>100</v>
      </c>
      <c r="F18" s="4"/>
      <c r="G18" s="4">
        <v>100</v>
      </c>
      <c r="H18" s="3">
        <f t="shared" si="0"/>
        <v>0</v>
      </c>
      <c r="I18" s="3">
        <f t="shared" si="1"/>
        <v>100</v>
      </c>
      <c r="J18" s="3"/>
      <c r="K18" s="3">
        <f t="shared" si="2"/>
        <v>98.039215686274503</v>
      </c>
      <c r="L18" s="90"/>
    </row>
    <row r="19" spans="1:12" ht="30" x14ac:dyDescent="0.25">
      <c r="A19" s="22">
        <v>11</v>
      </c>
      <c r="B19" s="114" t="s">
        <v>91</v>
      </c>
      <c r="C19" s="42" t="s">
        <v>25</v>
      </c>
      <c r="D19" s="42">
        <v>78.7</v>
      </c>
      <c r="E19" s="42">
        <v>78.7</v>
      </c>
      <c r="F19" s="20">
        <v>78.7</v>
      </c>
      <c r="G19" s="42">
        <v>78.7</v>
      </c>
      <c r="H19" s="3">
        <f t="shared" si="0"/>
        <v>0</v>
      </c>
      <c r="I19" s="3">
        <f t="shared" si="1"/>
        <v>100</v>
      </c>
      <c r="J19" s="3"/>
      <c r="K19" s="3">
        <f t="shared" si="2"/>
        <v>100</v>
      </c>
      <c r="L19" s="90"/>
    </row>
    <row r="20" spans="1:12" ht="33" customHeight="1" x14ac:dyDescent="0.25">
      <c r="A20" s="22">
        <v>12</v>
      </c>
      <c r="B20" s="114" t="s">
        <v>45</v>
      </c>
      <c r="C20" s="42" t="s">
        <v>25</v>
      </c>
      <c r="D20" s="42">
        <v>64.5</v>
      </c>
      <c r="E20" s="9">
        <v>66.900000000000006</v>
      </c>
      <c r="F20" s="4"/>
      <c r="G20" s="4">
        <v>68.8</v>
      </c>
      <c r="H20" s="3">
        <f t="shared" si="0"/>
        <v>1.8999999999999915</v>
      </c>
      <c r="I20" s="3">
        <f t="shared" si="1"/>
        <v>102.84005979073243</v>
      </c>
      <c r="J20" s="3"/>
      <c r="K20" s="3">
        <f t="shared" si="2"/>
        <v>106.66666666666667</v>
      </c>
      <c r="L20" s="90"/>
    </row>
    <row r="21" spans="1:12" ht="62.25" customHeight="1" x14ac:dyDescent="0.25">
      <c r="A21" s="22">
        <v>13</v>
      </c>
      <c r="B21" s="114" t="s">
        <v>123</v>
      </c>
      <c r="C21" s="42" t="s">
        <v>25</v>
      </c>
      <c r="D21" s="9">
        <v>102</v>
      </c>
      <c r="E21" s="9">
        <v>100</v>
      </c>
      <c r="F21" s="4"/>
      <c r="G21" s="4">
        <v>100</v>
      </c>
      <c r="H21" s="3">
        <f t="shared" si="0"/>
        <v>0</v>
      </c>
      <c r="I21" s="3">
        <f t="shared" si="1"/>
        <v>100</v>
      </c>
      <c r="J21" s="3"/>
      <c r="K21" s="3">
        <f t="shared" si="2"/>
        <v>98.039215686274503</v>
      </c>
      <c r="L21" s="90"/>
    </row>
    <row r="22" spans="1:12" ht="30.75" customHeight="1" x14ac:dyDescent="0.25">
      <c r="A22" s="22">
        <v>14</v>
      </c>
      <c r="B22" s="114" t="s">
        <v>46</v>
      </c>
      <c r="C22" s="42" t="s">
        <v>25</v>
      </c>
      <c r="D22" s="42">
        <v>100</v>
      </c>
      <c r="E22" s="9">
        <v>100</v>
      </c>
      <c r="F22" s="4"/>
      <c r="G22" s="4">
        <v>100</v>
      </c>
      <c r="H22" s="3">
        <f t="shared" si="0"/>
        <v>0</v>
      </c>
      <c r="I22" s="3">
        <f t="shared" si="1"/>
        <v>100</v>
      </c>
      <c r="J22" s="3"/>
      <c r="K22" s="3">
        <f t="shared" si="2"/>
        <v>100</v>
      </c>
      <c r="L22" s="90"/>
    </row>
    <row r="23" spans="1:12" ht="30" x14ac:dyDescent="0.25">
      <c r="A23" s="22">
        <v>15</v>
      </c>
      <c r="B23" s="114" t="s">
        <v>49</v>
      </c>
      <c r="C23" s="42" t="s">
        <v>28</v>
      </c>
      <c r="D23" s="42">
        <v>40</v>
      </c>
      <c r="E23" s="42">
        <v>40</v>
      </c>
      <c r="F23" s="2"/>
      <c r="G23" s="9">
        <v>40</v>
      </c>
      <c r="H23" s="3">
        <f t="shared" si="0"/>
        <v>0</v>
      </c>
      <c r="I23" s="3">
        <f t="shared" si="1"/>
        <v>100</v>
      </c>
      <c r="J23" s="3"/>
      <c r="K23" s="3">
        <f t="shared" si="2"/>
        <v>100</v>
      </c>
      <c r="L23" s="90"/>
    </row>
    <row r="24" spans="1:12" x14ac:dyDescent="0.25">
      <c r="A24" s="22">
        <v>16</v>
      </c>
      <c r="B24" s="114" t="s">
        <v>112</v>
      </c>
      <c r="C24" s="42" t="s">
        <v>28</v>
      </c>
      <c r="D24" s="42">
        <v>90</v>
      </c>
      <c r="E24" s="9">
        <v>89</v>
      </c>
      <c r="F24" s="4">
        <v>90</v>
      </c>
      <c r="G24" s="4">
        <v>89</v>
      </c>
      <c r="H24" s="3">
        <f t="shared" si="0"/>
        <v>0</v>
      </c>
      <c r="I24" s="3">
        <f t="shared" si="1"/>
        <v>100</v>
      </c>
      <c r="J24" s="3"/>
      <c r="K24" s="3">
        <f t="shared" si="2"/>
        <v>98.888888888888886</v>
      </c>
      <c r="L24" s="14"/>
    </row>
    <row r="25" spans="1:12" x14ac:dyDescent="0.25">
      <c r="A25" s="22">
        <v>17</v>
      </c>
      <c r="B25" s="114" t="s">
        <v>47</v>
      </c>
      <c r="C25" s="42" t="s">
        <v>28</v>
      </c>
      <c r="D25" s="42">
        <v>6</v>
      </c>
      <c r="E25" s="9">
        <v>4</v>
      </c>
      <c r="F25" s="4"/>
      <c r="G25" s="4">
        <v>4</v>
      </c>
      <c r="H25" s="3">
        <f t="shared" si="0"/>
        <v>0</v>
      </c>
      <c r="I25" s="3">
        <f t="shared" si="1"/>
        <v>100</v>
      </c>
      <c r="J25" s="3"/>
      <c r="K25" s="3">
        <f t="shared" si="2"/>
        <v>66.666666666666657</v>
      </c>
      <c r="L25" s="14"/>
    </row>
    <row r="26" spans="1:12" ht="30" x14ac:dyDescent="0.25">
      <c r="A26" s="22">
        <v>18</v>
      </c>
      <c r="B26" s="114" t="s">
        <v>48</v>
      </c>
      <c r="C26" s="42" t="s">
        <v>28</v>
      </c>
      <c r="D26" s="42">
        <v>33</v>
      </c>
      <c r="E26" s="9">
        <v>35</v>
      </c>
      <c r="F26" s="4"/>
      <c r="G26" s="4">
        <v>35</v>
      </c>
      <c r="H26" s="3">
        <f t="shared" si="0"/>
        <v>0</v>
      </c>
      <c r="I26" s="3">
        <f t="shared" si="1"/>
        <v>100</v>
      </c>
      <c r="J26" s="3"/>
      <c r="K26" s="3">
        <f t="shared" si="2"/>
        <v>106.06060606060606</v>
      </c>
      <c r="L26" s="2"/>
    </row>
    <row r="27" spans="1:12" ht="79.5" customHeight="1" x14ac:dyDescent="0.25">
      <c r="A27" s="22">
        <v>19</v>
      </c>
      <c r="B27" s="114" t="s">
        <v>254</v>
      </c>
      <c r="C27" s="42" t="s">
        <v>28</v>
      </c>
      <c r="D27" s="42">
        <v>89</v>
      </c>
      <c r="E27" s="9">
        <v>89</v>
      </c>
      <c r="F27" s="4">
        <v>88</v>
      </c>
      <c r="G27" s="4">
        <v>89</v>
      </c>
      <c r="H27" s="3">
        <f t="shared" si="0"/>
        <v>0</v>
      </c>
      <c r="I27" s="3">
        <f t="shared" si="1"/>
        <v>100</v>
      </c>
      <c r="J27" s="3"/>
      <c r="K27" s="3">
        <f t="shared" si="2"/>
        <v>100</v>
      </c>
      <c r="L27" s="14"/>
    </row>
    <row r="28" spans="1:12" ht="33.75" customHeight="1" x14ac:dyDescent="0.25">
      <c r="A28" s="22">
        <v>20</v>
      </c>
      <c r="B28" s="114" t="s">
        <v>50</v>
      </c>
      <c r="C28" s="42" t="s">
        <v>24</v>
      </c>
      <c r="D28" s="9">
        <v>36</v>
      </c>
      <c r="E28" s="9">
        <v>36</v>
      </c>
      <c r="F28" s="4"/>
      <c r="G28" s="4">
        <v>39</v>
      </c>
      <c r="H28" s="3">
        <f t="shared" si="0"/>
        <v>3</v>
      </c>
      <c r="I28" s="3">
        <f t="shared" si="1"/>
        <v>108.33333333333333</v>
      </c>
      <c r="J28" s="3"/>
      <c r="K28" s="3">
        <f t="shared" si="2"/>
        <v>108.33333333333333</v>
      </c>
      <c r="L28" s="90"/>
    </row>
    <row r="29" spans="1:12" x14ac:dyDescent="0.25">
      <c r="A29" s="22">
        <v>21</v>
      </c>
      <c r="B29" s="114" t="s">
        <v>51</v>
      </c>
      <c r="C29" s="42" t="s">
        <v>24</v>
      </c>
      <c r="D29" s="42">
        <v>3</v>
      </c>
      <c r="E29" s="9">
        <v>3</v>
      </c>
      <c r="F29" s="4"/>
      <c r="G29" s="4">
        <v>3</v>
      </c>
      <c r="H29" s="3">
        <f t="shared" si="0"/>
        <v>0</v>
      </c>
      <c r="I29" s="3">
        <f t="shared" si="1"/>
        <v>100</v>
      </c>
      <c r="J29" s="3"/>
      <c r="K29" s="3">
        <f t="shared" si="2"/>
        <v>100</v>
      </c>
      <c r="L29" s="2"/>
    </row>
    <row r="30" spans="1:12" ht="30" x14ac:dyDescent="0.2">
      <c r="A30" s="22">
        <v>22</v>
      </c>
      <c r="B30" s="121" t="s">
        <v>216</v>
      </c>
      <c r="C30" s="109" t="s">
        <v>28</v>
      </c>
      <c r="D30" s="109">
        <v>0</v>
      </c>
      <c r="E30" s="109">
        <v>3</v>
      </c>
      <c r="F30" s="109"/>
      <c r="G30" s="109">
        <v>3</v>
      </c>
      <c r="H30" s="109">
        <f t="shared" si="0"/>
        <v>0</v>
      </c>
      <c r="I30" s="109">
        <f t="shared" si="1"/>
        <v>100</v>
      </c>
      <c r="J30" s="109"/>
      <c r="K30" s="109" t="s">
        <v>219</v>
      </c>
      <c r="L30" s="107" t="s">
        <v>218</v>
      </c>
    </row>
    <row r="31" spans="1:12" ht="60" x14ac:dyDescent="0.25">
      <c r="A31" s="22">
        <v>23</v>
      </c>
      <c r="B31" s="122" t="s">
        <v>217</v>
      </c>
      <c r="C31" s="109" t="s">
        <v>28</v>
      </c>
      <c r="D31" s="109">
        <v>0</v>
      </c>
      <c r="E31" s="109">
        <v>2</v>
      </c>
      <c r="F31" s="109"/>
      <c r="G31" s="109">
        <v>2</v>
      </c>
      <c r="H31" s="109">
        <f t="shared" si="0"/>
        <v>0</v>
      </c>
      <c r="I31" s="109">
        <f t="shared" si="1"/>
        <v>100</v>
      </c>
      <c r="J31" s="109"/>
      <c r="K31" s="109" t="s">
        <v>219</v>
      </c>
      <c r="L31" s="107" t="s">
        <v>218</v>
      </c>
    </row>
    <row r="32" spans="1:12" x14ac:dyDescent="0.25">
      <c r="B32" s="123"/>
    </row>
    <row r="33" spans="2:2" x14ac:dyDescent="0.25">
      <c r="B33" s="123"/>
    </row>
    <row r="34" spans="2:2" x14ac:dyDescent="0.25">
      <c r="B34" s="123"/>
    </row>
    <row r="35" spans="2:2" x14ac:dyDescent="0.25">
      <c r="B35" s="123"/>
    </row>
    <row r="36" spans="2:2" x14ac:dyDescent="0.25">
      <c r="B36" s="123"/>
    </row>
    <row r="37" spans="2:2" x14ac:dyDescent="0.25">
      <c r="B37" s="123"/>
    </row>
    <row r="38" spans="2:2" x14ac:dyDescent="0.25">
      <c r="B38" s="123"/>
    </row>
    <row r="39" spans="2:2" x14ac:dyDescent="0.25">
      <c r="B39" s="123"/>
    </row>
    <row r="40" spans="2:2" x14ac:dyDescent="0.25">
      <c r="B40" s="123"/>
    </row>
  </sheetData>
  <mergeCells count="11">
    <mergeCell ref="B3:L3"/>
    <mergeCell ref="I5:I6"/>
    <mergeCell ref="J5:J6"/>
    <mergeCell ref="L5:L6"/>
    <mergeCell ref="A8:L8"/>
    <mergeCell ref="A5:A6"/>
    <mergeCell ref="B5:B6"/>
    <mergeCell ref="C5:C6"/>
    <mergeCell ref="H5:H6"/>
    <mergeCell ref="D5:G5"/>
    <mergeCell ref="K5:K6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view="pageBreakPreview" topLeftCell="A16" zoomScale="70" zoomScaleNormal="100" zoomScaleSheetLayoutView="70" workbookViewId="0">
      <selection activeCell="L10" sqref="L10"/>
    </sheetView>
  </sheetViews>
  <sheetFormatPr defaultRowHeight="15" x14ac:dyDescent="0.25"/>
  <cols>
    <col min="1" max="1" width="5.85546875" style="7" customWidth="1"/>
    <col min="2" max="2" width="37.140625" style="7" customWidth="1"/>
    <col min="3" max="3" width="19.7109375" style="7" customWidth="1"/>
    <col min="4" max="4" width="12.42578125" style="7" customWidth="1"/>
    <col min="5" max="5" width="8.85546875" style="7" hidden="1" customWidth="1"/>
    <col min="6" max="6" width="14.85546875" style="12" customWidth="1"/>
    <col min="7" max="7" width="22.42578125" style="12" customWidth="1"/>
    <col min="8" max="8" width="20.42578125" style="7" customWidth="1"/>
    <col min="9" max="9" width="20.5703125" style="7" customWidth="1"/>
    <col min="10" max="10" width="9.140625" style="7"/>
    <col min="11" max="11" width="21.7109375" style="7" customWidth="1"/>
    <col min="12" max="16384" width="9.140625" style="7"/>
  </cols>
  <sheetData>
    <row r="1" spans="1:11" s="18" customFormat="1" ht="14.25" x14ac:dyDescent="0.25">
      <c r="F1" s="25"/>
      <c r="G1" s="25"/>
      <c r="I1" s="19" t="s">
        <v>155</v>
      </c>
    </row>
    <row r="2" spans="1:11" s="18" customFormat="1" ht="14.25" x14ac:dyDescent="0.25">
      <c r="F2" s="25"/>
      <c r="G2" s="25"/>
    </row>
    <row r="3" spans="1:11" s="18" customFormat="1" ht="14.25" x14ac:dyDescent="0.25">
      <c r="A3" s="125" t="s">
        <v>222</v>
      </c>
      <c r="B3" s="125"/>
      <c r="C3" s="125"/>
      <c r="D3" s="125"/>
      <c r="E3" s="125"/>
      <c r="F3" s="125"/>
      <c r="G3" s="125"/>
      <c r="H3" s="125"/>
      <c r="I3" s="125"/>
    </row>
    <row r="4" spans="1:11" x14ac:dyDescent="0.25">
      <c r="B4" s="138"/>
      <c r="C4" s="138"/>
      <c r="D4" s="138"/>
      <c r="E4" s="138"/>
      <c r="F4" s="138"/>
      <c r="G4" s="138"/>
      <c r="H4" s="138"/>
      <c r="I4" s="138"/>
    </row>
    <row r="5" spans="1:11" ht="93.75" customHeight="1" x14ac:dyDescent="0.25">
      <c r="A5" s="2" t="s">
        <v>147</v>
      </c>
      <c r="B5" s="14" t="s">
        <v>52</v>
      </c>
      <c r="C5" s="14" t="s">
        <v>53</v>
      </c>
      <c r="D5" s="14" t="s">
        <v>5</v>
      </c>
      <c r="E5" s="14" t="s">
        <v>13</v>
      </c>
      <c r="F5" s="14" t="s">
        <v>54</v>
      </c>
      <c r="G5" s="14" t="s">
        <v>156</v>
      </c>
      <c r="H5" s="15" t="s">
        <v>55</v>
      </c>
      <c r="I5" s="14" t="s">
        <v>6</v>
      </c>
    </row>
    <row r="6" spans="1:11" s="12" customFormat="1" ht="18" customHeight="1" x14ac:dyDescent="0.25">
      <c r="A6" s="14">
        <v>1</v>
      </c>
      <c r="B6" s="2">
        <v>2</v>
      </c>
      <c r="C6" s="2">
        <v>3</v>
      </c>
      <c r="D6" s="2">
        <v>4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11" ht="16.5" customHeight="1" x14ac:dyDescent="0.25">
      <c r="A7" s="137"/>
      <c r="B7" s="139" t="s">
        <v>56</v>
      </c>
      <c r="C7" s="139"/>
      <c r="D7" s="139"/>
      <c r="E7" s="139"/>
      <c r="F7" s="139"/>
      <c r="G7" s="139"/>
      <c r="H7" s="139"/>
      <c r="I7" s="139"/>
    </row>
    <row r="8" spans="1:11" ht="17.25" customHeight="1" x14ac:dyDescent="0.25">
      <c r="A8" s="137"/>
      <c r="B8" s="136" t="s">
        <v>94</v>
      </c>
      <c r="C8" s="126"/>
      <c r="D8" s="126"/>
      <c r="E8" s="126"/>
      <c r="F8" s="126"/>
      <c r="G8" s="126"/>
      <c r="H8" s="126"/>
      <c r="I8" s="126"/>
    </row>
    <row r="9" spans="1:11" ht="198.75" customHeight="1" x14ac:dyDescent="0.25">
      <c r="A9" s="2">
        <v>1</v>
      </c>
      <c r="B9" s="14" t="s">
        <v>129</v>
      </c>
      <c r="C9" s="14" t="s">
        <v>58</v>
      </c>
      <c r="D9" s="14" t="s">
        <v>84</v>
      </c>
      <c r="E9" s="14" t="s">
        <v>124</v>
      </c>
      <c r="F9" s="14" t="s">
        <v>124</v>
      </c>
      <c r="G9" s="14" t="s">
        <v>115</v>
      </c>
      <c r="H9" s="14" t="s">
        <v>209</v>
      </c>
      <c r="I9" s="14"/>
    </row>
    <row r="10" spans="1:11" ht="205.5" customHeight="1" x14ac:dyDescent="0.25">
      <c r="A10" s="2">
        <v>2</v>
      </c>
      <c r="B10" s="14" t="s">
        <v>128</v>
      </c>
      <c r="C10" s="14" t="s">
        <v>58</v>
      </c>
      <c r="D10" s="6" t="s">
        <v>109</v>
      </c>
      <c r="E10" s="6" t="s">
        <v>109</v>
      </c>
      <c r="F10" s="6" t="s">
        <v>84</v>
      </c>
      <c r="G10" s="90" t="s">
        <v>253</v>
      </c>
      <c r="H10" s="90" t="s">
        <v>235</v>
      </c>
      <c r="I10" s="107" t="s">
        <v>234</v>
      </c>
      <c r="J10" s="24"/>
      <c r="K10" s="11"/>
    </row>
    <row r="11" spans="1:11" ht="163.5" customHeight="1" x14ac:dyDescent="0.25">
      <c r="A11" s="2">
        <v>3</v>
      </c>
      <c r="B11" s="14" t="s">
        <v>97</v>
      </c>
      <c r="C11" s="14" t="s">
        <v>58</v>
      </c>
      <c r="D11" s="1" t="s">
        <v>200</v>
      </c>
      <c r="E11" s="1" t="s">
        <v>77</v>
      </c>
      <c r="F11" s="1" t="s">
        <v>77</v>
      </c>
      <c r="G11" s="14" t="s">
        <v>59</v>
      </c>
      <c r="H11" s="14" t="s">
        <v>76</v>
      </c>
      <c r="I11" s="14"/>
    </row>
    <row r="12" spans="1:11" ht="126.75" customHeight="1" x14ac:dyDescent="0.25">
      <c r="A12" s="2">
        <v>4</v>
      </c>
      <c r="B12" s="14" t="s">
        <v>98</v>
      </c>
      <c r="C12" s="14" t="s">
        <v>58</v>
      </c>
      <c r="D12" s="1" t="s">
        <v>200</v>
      </c>
      <c r="E12" s="1"/>
      <c r="F12" s="1" t="s">
        <v>77</v>
      </c>
      <c r="G12" s="14" t="s">
        <v>233</v>
      </c>
      <c r="H12" s="5" t="s">
        <v>232</v>
      </c>
      <c r="I12" s="14" t="s">
        <v>116</v>
      </c>
    </row>
    <row r="13" spans="1:11" ht="92.25" customHeight="1" x14ac:dyDescent="0.25">
      <c r="A13" s="2">
        <v>5</v>
      </c>
      <c r="B13" s="14" t="s">
        <v>99</v>
      </c>
      <c r="C13" s="14" t="s">
        <v>58</v>
      </c>
      <c r="D13" s="1" t="s">
        <v>200</v>
      </c>
      <c r="E13" s="1" t="s">
        <v>200</v>
      </c>
      <c r="F13" s="1" t="s">
        <v>200</v>
      </c>
      <c r="G13" s="14" t="s">
        <v>60</v>
      </c>
      <c r="H13" s="5" t="s">
        <v>231</v>
      </c>
      <c r="I13" s="14"/>
    </row>
    <row r="14" spans="1:11" ht="248.25" customHeight="1" x14ac:dyDescent="0.25">
      <c r="A14" s="2">
        <v>6</v>
      </c>
      <c r="B14" s="14" t="s">
        <v>130</v>
      </c>
      <c r="C14" s="14" t="s">
        <v>58</v>
      </c>
      <c r="D14" s="1" t="s">
        <v>109</v>
      </c>
      <c r="E14" s="1" t="s">
        <v>109</v>
      </c>
      <c r="F14" s="1" t="s">
        <v>109</v>
      </c>
      <c r="G14" s="14" t="s">
        <v>61</v>
      </c>
      <c r="H14" s="107" t="s">
        <v>229</v>
      </c>
      <c r="I14" s="107" t="s">
        <v>230</v>
      </c>
    </row>
    <row r="15" spans="1:11" ht="90.75" customHeight="1" x14ac:dyDescent="0.25">
      <c r="A15" s="2">
        <v>7</v>
      </c>
      <c r="B15" s="14" t="s">
        <v>131</v>
      </c>
      <c r="C15" s="14" t="s">
        <v>58</v>
      </c>
      <c r="D15" s="1" t="s">
        <v>109</v>
      </c>
      <c r="E15" s="1" t="s">
        <v>109</v>
      </c>
      <c r="F15" s="1" t="s">
        <v>109</v>
      </c>
      <c r="G15" s="14" t="s">
        <v>62</v>
      </c>
      <c r="H15" s="107" t="s">
        <v>229</v>
      </c>
      <c r="I15" s="14" t="s">
        <v>230</v>
      </c>
    </row>
    <row r="16" spans="1:11" ht="114.75" customHeight="1" x14ac:dyDescent="0.25">
      <c r="A16" s="2">
        <v>8</v>
      </c>
      <c r="B16" s="14" t="s">
        <v>132</v>
      </c>
      <c r="C16" s="14" t="s">
        <v>58</v>
      </c>
      <c r="D16" s="1" t="s">
        <v>109</v>
      </c>
      <c r="E16" s="1" t="s">
        <v>109</v>
      </c>
      <c r="F16" s="1" t="s">
        <v>109</v>
      </c>
      <c r="G16" s="14" t="s">
        <v>63</v>
      </c>
      <c r="H16" s="107" t="s">
        <v>229</v>
      </c>
      <c r="I16" s="107" t="s">
        <v>230</v>
      </c>
    </row>
    <row r="17" spans="1:9" ht="148.5" customHeight="1" x14ac:dyDescent="0.25">
      <c r="A17" s="2">
        <v>9</v>
      </c>
      <c r="B17" s="14" t="s">
        <v>29</v>
      </c>
      <c r="C17" s="14" t="s">
        <v>58</v>
      </c>
      <c r="D17" s="1" t="s">
        <v>109</v>
      </c>
      <c r="E17" s="1" t="s">
        <v>109</v>
      </c>
      <c r="F17" s="1" t="s">
        <v>109</v>
      </c>
      <c r="G17" s="14" t="s">
        <v>207</v>
      </c>
      <c r="H17" s="107" t="s">
        <v>229</v>
      </c>
      <c r="I17" s="14"/>
    </row>
    <row r="18" spans="1:9" ht="90" x14ac:dyDescent="0.25">
      <c r="A18" s="2">
        <v>10</v>
      </c>
      <c r="B18" s="26" t="s">
        <v>30</v>
      </c>
      <c r="C18" s="14" t="s">
        <v>58</v>
      </c>
      <c r="D18" s="1" t="s">
        <v>200</v>
      </c>
      <c r="E18" s="1" t="s">
        <v>85</v>
      </c>
      <c r="F18" s="1" t="s">
        <v>77</v>
      </c>
      <c r="G18" s="14" t="s">
        <v>64</v>
      </c>
      <c r="H18" s="14" t="s">
        <v>236</v>
      </c>
      <c r="I18" s="14"/>
    </row>
    <row r="19" spans="1:9" ht="135" x14ac:dyDescent="0.25">
      <c r="A19" s="2">
        <v>11</v>
      </c>
      <c r="B19" s="1" t="s">
        <v>31</v>
      </c>
      <c r="C19" s="14" t="s">
        <v>58</v>
      </c>
      <c r="D19" s="1" t="s">
        <v>74</v>
      </c>
      <c r="E19" s="1" t="s">
        <v>74</v>
      </c>
      <c r="F19" s="1" t="s">
        <v>74</v>
      </c>
      <c r="G19" s="14" t="s">
        <v>65</v>
      </c>
      <c r="H19" s="14" t="s">
        <v>75</v>
      </c>
      <c r="I19" s="14"/>
    </row>
    <row r="20" spans="1:9" ht="90" x14ac:dyDescent="0.25">
      <c r="A20" s="2">
        <v>12</v>
      </c>
      <c r="B20" s="14" t="s">
        <v>133</v>
      </c>
      <c r="C20" s="14" t="s">
        <v>58</v>
      </c>
      <c r="D20" s="1" t="s">
        <v>72</v>
      </c>
      <c r="E20" s="1" t="s">
        <v>72</v>
      </c>
      <c r="F20" s="1" t="s">
        <v>72</v>
      </c>
      <c r="G20" s="14" t="s">
        <v>66</v>
      </c>
      <c r="H20" s="39" t="s">
        <v>71</v>
      </c>
      <c r="I20" s="14"/>
    </row>
    <row r="21" spans="1:9" ht="60" x14ac:dyDescent="0.25">
      <c r="A21" s="2">
        <v>13</v>
      </c>
      <c r="B21" s="15" t="s">
        <v>134</v>
      </c>
      <c r="C21" s="14" t="s">
        <v>58</v>
      </c>
      <c r="D21" s="1" t="s">
        <v>72</v>
      </c>
      <c r="E21" s="1"/>
      <c r="F21" s="1" t="s">
        <v>72</v>
      </c>
      <c r="G21" s="14" t="s">
        <v>67</v>
      </c>
      <c r="H21" s="14" t="s">
        <v>73</v>
      </c>
      <c r="I21" s="14"/>
    </row>
    <row r="22" spans="1:9" ht="135" x14ac:dyDescent="0.25">
      <c r="A22" s="2">
        <v>14</v>
      </c>
      <c r="B22" s="15" t="s">
        <v>135</v>
      </c>
      <c r="C22" s="14" t="s">
        <v>58</v>
      </c>
      <c r="D22" s="1" t="s">
        <v>72</v>
      </c>
      <c r="E22" s="1"/>
      <c r="F22" s="1" t="s">
        <v>72</v>
      </c>
      <c r="G22" s="14" t="s">
        <v>68</v>
      </c>
      <c r="H22" s="14" t="s">
        <v>101</v>
      </c>
      <c r="I22" s="14"/>
    </row>
    <row r="23" spans="1:9" ht="189.75" customHeight="1" x14ac:dyDescent="0.25">
      <c r="A23" s="2">
        <v>15</v>
      </c>
      <c r="B23" s="111" t="s">
        <v>33</v>
      </c>
      <c r="C23" s="14" t="s">
        <v>58</v>
      </c>
      <c r="D23" s="1" t="s">
        <v>72</v>
      </c>
      <c r="E23" s="1"/>
      <c r="F23" s="1" t="s">
        <v>72</v>
      </c>
      <c r="G23" s="14" t="s">
        <v>68</v>
      </c>
      <c r="H23" s="111" t="s">
        <v>101</v>
      </c>
      <c r="I23" s="14"/>
    </row>
    <row r="24" spans="1:9" ht="165" x14ac:dyDescent="0.25">
      <c r="A24" s="2">
        <v>16</v>
      </c>
      <c r="B24" s="15" t="s">
        <v>34</v>
      </c>
      <c r="C24" s="14" t="s">
        <v>58</v>
      </c>
      <c r="D24" s="1" t="s">
        <v>109</v>
      </c>
      <c r="E24" s="1" t="s">
        <v>109</v>
      </c>
      <c r="F24" s="1" t="s">
        <v>188</v>
      </c>
      <c r="G24" s="14" t="s">
        <v>69</v>
      </c>
      <c r="H24" s="14" t="s">
        <v>111</v>
      </c>
      <c r="I24" s="14"/>
    </row>
    <row r="25" spans="1:9" ht="150" x14ac:dyDescent="0.25">
      <c r="A25" s="2">
        <v>17</v>
      </c>
      <c r="B25" s="22" t="s">
        <v>119</v>
      </c>
      <c r="C25" s="14" t="s">
        <v>58</v>
      </c>
      <c r="D25" s="1" t="s">
        <v>109</v>
      </c>
      <c r="E25" s="1"/>
      <c r="F25" s="92" t="s">
        <v>84</v>
      </c>
      <c r="G25" s="31" t="s">
        <v>206</v>
      </c>
      <c r="H25" s="115"/>
      <c r="I25" s="14"/>
    </row>
    <row r="26" spans="1:9" ht="378.75" customHeight="1" x14ac:dyDescent="0.25">
      <c r="A26" s="2">
        <v>18</v>
      </c>
      <c r="B26" s="1" t="s">
        <v>95</v>
      </c>
      <c r="C26" s="14" t="s">
        <v>58</v>
      </c>
      <c r="D26" s="1" t="s">
        <v>109</v>
      </c>
      <c r="E26" s="1" t="s">
        <v>109</v>
      </c>
      <c r="F26" s="1" t="s">
        <v>109</v>
      </c>
      <c r="G26" s="91" t="s">
        <v>205</v>
      </c>
      <c r="H26" s="39" t="s">
        <v>246</v>
      </c>
      <c r="I26" s="14"/>
    </row>
    <row r="27" spans="1:9" ht="246.75" customHeight="1" x14ac:dyDescent="0.25">
      <c r="A27" s="2">
        <v>19</v>
      </c>
      <c r="B27" s="1" t="s">
        <v>117</v>
      </c>
      <c r="C27" s="14" t="s">
        <v>58</v>
      </c>
      <c r="D27" s="1" t="s">
        <v>109</v>
      </c>
      <c r="E27" s="1" t="s">
        <v>109</v>
      </c>
      <c r="F27" s="1" t="s">
        <v>84</v>
      </c>
      <c r="G27" s="111" t="s">
        <v>248</v>
      </c>
      <c r="H27" s="117" t="s">
        <v>247</v>
      </c>
      <c r="I27" s="14"/>
    </row>
    <row r="28" spans="1:9" ht="165.75" customHeight="1" x14ac:dyDescent="0.25">
      <c r="A28" s="2">
        <v>20</v>
      </c>
      <c r="B28" s="1" t="s">
        <v>120</v>
      </c>
      <c r="C28" s="14" t="s">
        <v>58</v>
      </c>
      <c r="D28" s="1" t="s">
        <v>110</v>
      </c>
      <c r="E28" s="1" t="s">
        <v>124</v>
      </c>
      <c r="F28" s="1" t="s">
        <v>110</v>
      </c>
      <c r="G28" s="14" t="s">
        <v>201</v>
      </c>
      <c r="H28" s="14" t="s">
        <v>237</v>
      </c>
      <c r="I28" s="14"/>
    </row>
    <row r="29" spans="1:9" ht="75" x14ac:dyDescent="0.25">
      <c r="A29" s="2">
        <v>21</v>
      </c>
      <c r="B29" s="1" t="s">
        <v>118</v>
      </c>
      <c r="C29" s="14" t="s">
        <v>58</v>
      </c>
      <c r="D29" s="1" t="s">
        <v>109</v>
      </c>
      <c r="E29" s="1" t="s">
        <v>109</v>
      </c>
      <c r="F29" s="1" t="s">
        <v>109</v>
      </c>
      <c r="G29" s="14" t="s">
        <v>187</v>
      </c>
      <c r="H29" s="111" t="s">
        <v>252</v>
      </c>
      <c r="I29" s="14"/>
    </row>
    <row r="30" spans="1:9" ht="330" x14ac:dyDescent="0.25">
      <c r="A30" s="2">
        <v>22</v>
      </c>
      <c r="B30" s="10" t="s">
        <v>238</v>
      </c>
      <c r="C30" s="14" t="s">
        <v>58</v>
      </c>
      <c r="D30" s="1" t="s">
        <v>109</v>
      </c>
      <c r="E30" s="1"/>
      <c r="F30" s="1" t="s">
        <v>84</v>
      </c>
      <c r="G30" s="111" t="s">
        <v>249</v>
      </c>
      <c r="H30" s="111" t="s">
        <v>250</v>
      </c>
      <c r="I30" s="14"/>
    </row>
    <row r="31" spans="1:9" x14ac:dyDescent="0.25">
      <c r="A31" s="2"/>
      <c r="B31" s="136" t="s">
        <v>86</v>
      </c>
      <c r="C31" s="126"/>
      <c r="D31" s="126"/>
      <c r="E31" s="126"/>
      <c r="F31" s="126"/>
      <c r="G31" s="126"/>
      <c r="H31" s="126"/>
      <c r="I31" s="126"/>
    </row>
    <row r="32" spans="1:9" ht="109.5" customHeight="1" x14ac:dyDescent="0.25">
      <c r="A32" s="2">
        <v>23</v>
      </c>
      <c r="B32" s="14" t="s">
        <v>136</v>
      </c>
      <c r="C32" s="14" t="s">
        <v>58</v>
      </c>
      <c r="D32" s="1" t="s">
        <v>84</v>
      </c>
      <c r="E32" s="1" t="s">
        <v>125</v>
      </c>
      <c r="F32" s="1" t="s">
        <v>84</v>
      </c>
      <c r="G32" s="108" t="s">
        <v>239</v>
      </c>
      <c r="H32" s="108" t="s">
        <v>240</v>
      </c>
      <c r="I32" s="14"/>
    </row>
    <row r="33" spans="1:9" ht="60" x14ac:dyDescent="0.25">
      <c r="A33" s="2">
        <v>24</v>
      </c>
      <c r="B33" s="14" t="s">
        <v>137</v>
      </c>
      <c r="C33" s="14" t="s">
        <v>58</v>
      </c>
      <c r="D33" s="1" t="s">
        <v>84</v>
      </c>
      <c r="E33" s="1">
        <v>2016</v>
      </c>
      <c r="F33" s="1" t="s">
        <v>121</v>
      </c>
      <c r="G33" s="14" t="s">
        <v>204</v>
      </c>
      <c r="H33" s="14" t="s">
        <v>219</v>
      </c>
      <c r="I33" s="14"/>
    </row>
    <row r="34" spans="1:9" ht="75" x14ac:dyDescent="0.25">
      <c r="A34" s="2">
        <v>25</v>
      </c>
      <c r="B34" s="14" t="s">
        <v>48</v>
      </c>
      <c r="C34" s="14" t="s">
        <v>58</v>
      </c>
      <c r="D34" s="10" t="s">
        <v>109</v>
      </c>
      <c r="E34" s="10" t="s">
        <v>72</v>
      </c>
      <c r="F34" s="10" t="s">
        <v>109</v>
      </c>
      <c r="G34" s="14" t="s">
        <v>241</v>
      </c>
      <c r="H34" s="14" t="s">
        <v>242</v>
      </c>
      <c r="I34" s="14"/>
    </row>
    <row r="35" spans="1:9" ht="60" x14ac:dyDescent="0.25">
      <c r="A35" s="2">
        <v>26</v>
      </c>
      <c r="B35" s="14" t="s">
        <v>138</v>
      </c>
      <c r="C35" s="14" t="s">
        <v>58</v>
      </c>
      <c r="D35" s="1" t="s">
        <v>84</v>
      </c>
      <c r="E35" s="1" t="s">
        <v>125</v>
      </c>
      <c r="F35" s="1" t="s">
        <v>84</v>
      </c>
      <c r="G35" s="91" t="s">
        <v>251</v>
      </c>
      <c r="H35" s="91" t="s">
        <v>203</v>
      </c>
      <c r="I35" s="14"/>
    </row>
    <row r="36" spans="1:9" ht="60" x14ac:dyDescent="0.25">
      <c r="A36" s="2">
        <v>27</v>
      </c>
      <c r="B36" s="14" t="s">
        <v>139</v>
      </c>
      <c r="C36" s="14" t="s">
        <v>58</v>
      </c>
      <c r="D36" s="1" t="s">
        <v>84</v>
      </c>
      <c r="E36" s="1" t="s">
        <v>125</v>
      </c>
      <c r="F36" s="1" t="s">
        <v>84</v>
      </c>
      <c r="G36" s="91" t="s">
        <v>126</v>
      </c>
      <c r="H36" s="91" t="s">
        <v>122</v>
      </c>
      <c r="I36" s="14"/>
    </row>
    <row r="37" spans="1:9" ht="163.5" customHeight="1" x14ac:dyDescent="0.25">
      <c r="A37" s="2">
        <v>28</v>
      </c>
      <c r="B37" s="14" t="s">
        <v>140</v>
      </c>
      <c r="C37" s="14" t="s">
        <v>58</v>
      </c>
      <c r="D37" s="1" t="s">
        <v>84</v>
      </c>
      <c r="E37" s="1" t="s">
        <v>125</v>
      </c>
      <c r="F37" s="1" t="s">
        <v>84</v>
      </c>
      <c r="G37" s="39" t="s">
        <v>243</v>
      </c>
      <c r="H37" s="110" t="s">
        <v>122</v>
      </c>
      <c r="I37" s="14"/>
    </row>
    <row r="38" spans="1:9" ht="177.75" customHeight="1" x14ac:dyDescent="0.25">
      <c r="A38" s="2">
        <v>29</v>
      </c>
      <c r="B38" s="14" t="s">
        <v>141</v>
      </c>
      <c r="C38" s="14" t="s">
        <v>58</v>
      </c>
      <c r="D38" s="1" t="s">
        <v>188</v>
      </c>
      <c r="E38" s="1">
        <v>2016</v>
      </c>
      <c r="F38" s="1" t="s">
        <v>188</v>
      </c>
      <c r="G38" s="111" t="s">
        <v>245</v>
      </c>
      <c r="H38" s="90" t="s">
        <v>202</v>
      </c>
      <c r="I38" s="14"/>
    </row>
    <row r="39" spans="1:9" ht="39.75" customHeight="1" x14ac:dyDescent="0.25">
      <c r="A39" s="2"/>
      <c r="B39" s="136" t="s">
        <v>96</v>
      </c>
      <c r="C39" s="126"/>
      <c r="D39" s="126"/>
      <c r="E39" s="126"/>
      <c r="F39" s="126"/>
      <c r="G39" s="126"/>
      <c r="H39" s="126"/>
      <c r="I39" s="126"/>
    </row>
    <row r="40" spans="1:9" ht="154.5" customHeight="1" x14ac:dyDescent="0.25">
      <c r="A40" s="2">
        <v>30</v>
      </c>
      <c r="B40" s="14" t="s">
        <v>142</v>
      </c>
      <c r="C40" s="14" t="s">
        <v>57</v>
      </c>
      <c r="D40" s="1" t="s">
        <v>84</v>
      </c>
      <c r="E40" s="1" t="s">
        <v>125</v>
      </c>
      <c r="F40" s="1" t="s">
        <v>84</v>
      </c>
      <c r="G40" s="14" t="s">
        <v>70</v>
      </c>
      <c r="H40" s="14" t="s">
        <v>70</v>
      </c>
      <c r="I40" s="14"/>
    </row>
    <row r="41" spans="1:9" ht="156.75" customHeight="1" x14ac:dyDescent="0.25">
      <c r="A41" s="2">
        <v>31</v>
      </c>
      <c r="B41" s="14" t="s">
        <v>143</v>
      </c>
      <c r="C41" s="14" t="s">
        <v>82</v>
      </c>
      <c r="D41" s="1" t="s">
        <v>84</v>
      </c>
      <c r="E41" s="1" t="s">
        <v>125</v>
      </c>
      <c r="F41" s="1" t="s">
        <v>84</v>
      </c>
      <c r="G41" s="14" t="s">
        <v>81</v>
      </c>
      <c r="H41" s="14" t="s">
        <v>70</v>
      </c>
      <c r="I41" s="14"/>
    </row>
    <row r="42" spans="1:9" ht="221.25" customHeight="1" x14ac:dyDescent="0.25">
      <c r="A42" s="2">
        <v>32</v>
      </c>
      <c r="B42" s="13" t="s">
        <v>144</v>
      </c>
      <c r="C42" s="14" t="s">
        <v>83</v>
      </c>
      <c r="D42" s="1" t="s">
        <v>84</v>
      </c>
      <c r="E42" s="1" t="s">
        <v>125</v>
      </c>
      <c r="F42" s="1" t="s">
        <v>84</v>
      </c>
      <c r="G42" s="14" t="s">
        <v>127</v>
      </c>
      <c r="H42" s="111" t="s">
        <v>244</v>
      </c>
      <c r="I42" s="14"/>
    </row>
  </sheetData>
  <mergeCells count="7">
    <mergeCell ref="A3:I3"/>
    <mergeCell ref="B39:I39"/>
    <mergeCell ref="A7:A8"/>
    <mergeCell ref="B4:I4"/>
    <mergeCell ref="B7:I7"/>
    <mergeCell ref="B8:I8"/>
    <mergeCell ref="B31:I31"/>
  </mergeCells>
  <pageMargins left="0.78740157480314965" right="0.78740157480314965" top="1.1811023622047245" bottom="0.39370078740157483" header="0.31496062992125984" footer="0.31496062992125984"/>
  <pageSetup paperSize="9" scale="8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view="pageBreakPreview" topLeftCell="A5" zoomScaleNormal="100" zoomScaleSheetLayoutView="100" workbookViewId="0">
      <selection activeCell="A3" sqref="A3:H3"/>
    </sheetView>
  </sheetViews>
  <sheetFormatPr defaultRowHeight="15" x14ac:dyDescent="0.25"/>
  <cols>
    <col min="1" max="1" width="29.7109375" style="7" customWidth="1"/>
    <col min="2" max="2" width="34.7109375" style="7" customWidth="1"/>
    <col min="3" max="3" width="9.140625" style="7"/>
    <col min="4" max="4" width="12.5703125" style="7" customWidth="1"/>
    <col min="5" max="5" width="9.28515625" style="7" customWidth="1"/>
    <col min="6" max="6" width="12.28515625" style="7" customWidth="1"/>
    <col min="7" max="7" width="12.42578125" style="7" customWidth="1"/>
    <col min="8" max="8" width="11.28515625" style="7" customWidth="1"/>
    <col min="9" max="9" width="11.5703125" style="7" bestFit="1" customWidth="1"/>
    <col min="10" max="16384" width="9.140625" style="7"/>
  </cols>
  <sheetData>
    <row r="1" spans="1:8" s="18" customFormat="1" ht="14.25" x14ac:dyDescent="0.25">
      <c r="G1" s="140" t="s">
        <v>157</v>
      </c>
      <c r="H1" s="140"/>
    </row>
    <row r="2" spans="1:8" s="18" customFormat="1" ht="14.25" x14ac:dyDescent="0.25"/>
    <row r="3" spans="1:8" s="18" customFormat="1" ht="32.25" customHeight="1" x14ac:dyDescent="0.25">
      <c r="A3" s="144" t="s">
        <v>223</v>
      </c>
      <c r="B3" s="144"/>
      <c r="C3" s="144"/>
      <c r="D3" s="144"/>
      <c r="E3" s="144"/>
      <c r="F3" s="144"/>
      <c r="G3" s="144"/>
      <c r="H3" s="144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s="29" customFormat="1" ht="90.75" customHeight="1" x14ac:dyDescent="0.25">
      <c r="A5" s="28" t="s">
        <v>78</v>
      </c>
      <c r="B5" s="28" t="s">
        <v>1</v>
      </c>
      <c r="C5" s="28" t="s">
        <v>2</v>
      </c>
      <c r="D5" s="28" t="s">
        <v>189</v>
      </c>
      <c r="E5" s="28" t="s">
        <v>79</v>
      </c>
      <c r="F5" s="28" t="s">
        <v>7</v>
      </c>
      <c r="G5" s="28" t="s">
        <v>190</v>
      </c>
      <c r="H5" s="28" t="s">
        <v>80</v>
      </c>
    </row>
    <row r="6" spans="1:8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spans="1:8" s="12" customFormat="1" ht="45" x14ac:dyDescent="0.25">
      <c r="A7" s="143" t="s">
        <v>158</v>
      </c>
      <c r="B7" s="77" t="s">
        <v>9</v>
      </c>
      <c r="C7" s="77" t="s">
        <v>8</v>
      </c>
      <c r="D7" s="98">
        <v>188248.2</v>
      </c>
      <c r="E7" s="21" t="s">
        <v>87</v>
      </c>
      <c r="F7" s="21">
        <v>187796.8</v>
      </c>
      <c r="G7" s="30">
        <f>F7/D7*100</f>
        <v>99.760210190588793</v>
      </c>
      <c r="H7" s="77" t="s">
        <v>87</v>
      </c>
    </row>
    <row r="8" spans="1:8" s="12" customFormat="1" ht="45" x14ac:dyDescent="0.25">
      <c r="A8" s="143"/>
      <c r="B8" s="77" t="s">
        <v>10</v>
      </c>
      <c r="C8" s="77" t="s">
        <v>24</v>
      </c>
      <c r="D8" s="77">
        <v>6314</v>
      </c>
      <c r="E8" s="77" t="s">
        <v>87</v>
      </c>
      <c r="F8" s="77">
        <v>6314</v>
      </c>
      <c r="G8" s="30">
        <f t="shared" ref="G8:G13" si="0">F8/D8*100</f>
        <v>100</v>
      </c>
      <c r="H8" s="77" t="s">
        <v>87</v>
      </c>
    </row>
    <row r="9" spans="1:8" s="12" customFormat="1" ht="45" x14ac:dyDescent="0.25">
      <c r="A9" s="143" t="s">
        <v>159</v>
      </c>
      <c r="B9" s="77" t="s">
        <v>9</v>
      </c>
      <c r="C9" s="77" t="s">
        <v>8</v>
      </c>
      <c r="D9" s="99">
        <v>141079.29999999999</v>
      </c>
      <c r="E9" s="21" t="s">
        <v>87</v>
      </c>
      <c r="F9" s="98">
        <v>140776.70000000001</v>
      </c>
      <c r="G9" s="30">
        <f t="shared" si="0"/>
        <v>99.785510702137032</v>
      </c>
      <c r="H9" s="77" t="s">
        <v>87</v>
      </c>
    </row>
    <row r="10" spans="1:8" s="12" customFormat="1" ht="45" x14ac:dyDescent="0.25">
      <c r="A10" s="143"/>
      <c r="B10" s="77" t="s">
        <v>10</v>
      </c>
      <c r="C10" s="77" t="s">
        <v>24</v>
      </c>
      <c r="D10" s="77">
        <v>13299</v>
      </c>
      <c r="E10" s="77" t="s">
        <v>87</v>
      </c>
      <c r="F10" s="77">
        <v>13299</v>
      </c>
      <c r="G10" s="30">
        <f t="shared" si="0"/>
        <v>100</v>
      </c>
      <c r="H10" s="77" t="s">
        <v>87</v>
      </c>
    </row>
    <row r="11" spans="1:8" s="12" customFormat="1" ht="45" x14ac:dyDescent="0.25">
      <c r="A11" s="143" t="s">
        <v>160</v>
      </c>
      <c r="B11" s="77" t="s">
        <v>9</v>
      </c>
      <c r="C11" s="77" t="s">
        <v>8</v>
      </c>
      <c r="D11" s="21">
        <v>63497.599999999999</v>
      </c>
      <c r="E11" s="21" t="s">
        <v>87</v>
      </c>
      <c r="F11" s="21">
        <v>63487.1</v>
      </c>
      <c r="G11" s="30">
        <f t="shared" si="0"/>
        <v>99.983463941944265</v>
      </c>
      <c r="H11" s="77" t="s">
        <v>87</v>
      </c>
    </row>
    <row r="12" spans="1:8" s="12" customFormat="1" ht="63" customHeight="1" x14ac:dyDescent="0.25">
      <c r="A12" s="143"/>
      <c r="B12" s="77" t="s">
        <v>10</v>
      </c>
      <c r="C12" s="77" t="s">
        <v>24</v>
      </c>
      <c r="D12" s="77">
        <v>7579</v>
      </c>
      <c r="E12" s="77" t="s">
        <v>87</v>
      </c>
      <c r="F12" s="77">
        <v>7579</v>
      </c>
      <c r="G12" s="30">
        <f t="shared" si="0"/>
        <v>100</v>
      </c>
      <c r="H12" s="77" t="s">
        <v>87</v>
      </c>
    </row>
    <row r="13" spans="1:8" s="12" customFormat="1" ht="19.5" customHeight="1" x14ac:dyDescent="0.25">
      <c r="A13" s="141" t="s">
        <v>161</v>
      </c>
      <c r="B13" s="142"/>
      <c r="C13" s="31" t="s">
        <v>8</v>
      </c>
      <c r="D13" s="32">
        <f>D7+D9+D11</f>
        <v>392825.1</v>
      </c>
      <c r="E13" s="32">
        <v>0</v>
      </c>
      <c r="F13" s="32">
        <f t="shared" ref="F13" si="1">F7+F9+F11</f>
        <v>392060.6</v>
      </c>
      <c r="G13" s="33">
        <f t="shared" si="0"/>
        <v>99.805384126421657</v>
      </c>
      <c r="H13" s="34">
        <v>0</v>
      </c>
    </row>
    <row r="14" spans="1:8" s="12" customFormat="1" x14ac:dyDescent="0.25"/>
  </sheetData>
  <mergeCells count="6">
    <mergeCell ref="G1:H1"/>
    <mergeCell ref="A13:B13"/>
    <mergeCell ref="A7:A8"/>
    <mergeCell ref="A9:A10"/>
    <mergeCell ref="A3:H3"/>
    <mergeCell ref="A11:A12"/>
  </mergeCells>
  <pageMargins left="0.78740157480314965" right="0.78740157480314965" top="1.1811023622047245" bottom="0.39370078740157483" header="0.31496062992125984" footer="0.31496062992125984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7"/>
  <sheetViews>
    <sheetView tabSelected="1" view="pageBreakPreview" topLeftCell="A76" zoomScaleNormal="100" zoomScaleSheetLayoutView="100" workbookViewId="0">
      <selection activeCell="A80" sqref="A80:A81"/>
    </sheetView>
  </sheetViews>
  <sheetFormatPr defaultRowHeight="15" x14ac:dyDescent="0.25"/>
  <cols>
    <col min="1" max="1" width="64.28515625" style="43" customWidth="1"/>
    <col min="2" max="2" width="33.7109375" style="43" customWidth="1"/>
    <col min="3" max="3" width="20.28515625" style="52" customWidth="1"/>
    <col min="4" max="4" width="18.5703125" style="52" customWidth="1"/>
    <col min="5" max="5" width="19.28515625" style="52" customWidth="1"/>
    <col min="6" max="6" width="24" style="43" customWidth="1"/>
    <col min="7" max="7" width="10.42578125" style="43" customWidth="1"/>
    <col min="8" max="8" width="9.140625" style="64"/>
    <col min="9" max="16384" width="9.140625" style="43"/>
  </cols>
  <sheetData>
    <row r="1" spans="1:8" s="56" customFormat="1" ht="14.25" x14ac:dyDescent="0.25">
      <c r="C1" s="57"/>
      <c r="D1" s="57"/>
      <c r="E1" s="57"/>
      <c r="F1" s="58" t="s">
        <v>164</v>
      </c>
      <c r="H1" s="62"/>
    </row>
    <row r="2" spans="1:8" s="56" customFormat="1" ht="14.25" x14ac:dyDescent="0.25">
      <c r="C2" s="57"/>
      <c r="D2" s="57"/>
      <c r="E2" s="57"/>
      <c r="H2" s="62"/>
    </row>
    <row r="3" spans="1:8" s="56" customFormat="1" ht="14.25" x14ac:dyDescent="0.25">
      <c r="A3" s="148" t="s">
        <v>224</v>
      </c>
      <c r="B3" s="148"/>
      <c r="C3" s="148"/>
      <c r="D3" s="148"/>
      <c r="E3" s="148"/>
      <c r="F3" s="148"/>
      <c r="H3" s="62"/>
    </row>
    <row r="5" spans="1:8" s="37" customFormat="1" ht="84.75" customHeight="1" x14ac:dyDescent="0.25">
      <c r="A5" s="16" t="s">
        <v>11</v>
      </c>
      <c r="B5" s="16" t="s">
        <v>19</v>
      </c>
      <c r="C5" s="30" t="s">
        <v>12</v>
      </c>
      <c r="D5" s="30" t="s">
        <v>13</v>
      </c>
      <c r="E5" s="30" t="s">
        <v>14</v>
      </c>
      <c r="F5" s="16" t="s">
        <v>100</v>
      </c>
      <c r="H5" s="63"/>
    </row>
    <row r="6" spans="1:8" x14ac:dyDescent="0.25">
      <c r="A6" s="42">
        <v>1</v>
      </c>
      <c r="B6" s="42">
        <v>2</v>
      </c>
      <c r="C6" s="53">
        <v>3</v>
      </c>
      <c r="D6" s="53">
        <v>4</v>
      </c>
      <c r="E6" s="53">
        <v>5</v>
      </c>
      <c r="F6" s="42">
        <v>6</v>
      </c>
    </row>
    <row r="7" spans="1:8" s="56" customFormat="1" ht="14.25" x14ac:dyDescent="0.25">
      <c r="A7" s="145" t="s">
        <v>56</v>
      </c>
      <c r="B7" s="44" t="s">
        <v>15</v>
      </c>
      <c r="C7" s="45">
        <f>C9+C10+C11+C8</f>
        <v>1533427.1</v>
      </c>
      <c r="D7" s="45">
        <f t="shared" ref="D7:E7" si="0">D9+D10+D11+D8</f>
        <v>1530029</v>
      </c>
      <c r="E7" s="45">
        <f t="shared" si="0"/>
        <v>300</v>
      </c>
      <c r="F7" s="149">
        <f>D7/C7*100</f>
        <v>99.778398334032303</v>
      </c>
      <c r="G7" s="56" t="s">
        <v>172</v>
      </c>
      <c r="H7" s="62">
        <f>D7/C7</f>
        <v>0.99778398334032303</v>
      </c>
    </row>
    <row r="8" spans="1:8" s="56" customFormat="1" ht="17.25" customHeight="1" x14ac:dyDescent="0.25">
      <c r="A8" s="145"/>
      <c r="B8" s="48" t="s">
        <v>32</v>
      </c>
      <c r="C8" s="100">
        <f>C59</f>
        <v>4611.5</v>
      </c>
      <c r="D8" s="100">
        <f t="shared" ref="D8:E10" si="1">D59</f>
        <v>4611.5</v>
      </c>
      <c r="E8" s="100">
        <f t="shared" si="1"/>
        <v>100</v>
      </c>
      <c r="F8" s="150"/>
      <c r="G8" s="57">
        <f>C7-D7</f>
        <v>3398.1000000000931</v>
      </c>
      <c r="H8" s="62"/>
    </row>
    <row r="9" spans="1:8" s="56" customFormat="1" ht="18" customHeight="1" x14ac:dyDescent="0.25">
      <c r="A9" s="145"/>
      <c r="B9" s="78" t="s">
        <v>16</v>
      </c>
      <c r="C9" s="79">
        <f>C13+C68+C85</f>
        <v>952350.3</v>
      </c>
      <c r="D9" s="79">
        <f>D13+D68+D85</f>
        <v>952350.3</v>
      </c>
      <c r="E9" s="100">
        <f t="shared" si="1"/>
        <v>100</v>
      </c>
      <c r="F9" s="150"/>
      <c r="H9" s="62"/>
    </row>
    <row r="10" spans="1:8" s="56" customFormat="1" ht="15.75" customHeight="1" x14ac:dyDescent="0.25">
      <c r="A10" s="145"/>
      <c r="B10" s="83" t="s">
        <v>17</v>
      </c>
      <c r="C10" s="84">
        <f>C14+C69+C86</f>
        <v>576465.30000000005</v>
      </c>
      <c r="D10" s="84">
        <f>D14+D69+D86</f>
        <v>573067.19999999995</v>
      </c>
      <c r="E10" s="106">
        <f t="shared" si="1"/>
        <v>100</v>
      </c>
      <c r="F10" s="150"/>
      <c r="G10" s="116"/>
      <c r="H10" s="62"/>
    </row>
    <row r="11" spans="1:8" s="56" customFormat="1" ht="19.5" customHeight="1" x14ac:dyDescent="0.25">
      <c r="A11" s="145"/>
      <c r="B11" s="46" t="s">
        <v>18</v>
      </c>
      <c r="C11" s="51">
        <v>0</v>
      </c>
      <c r="D11" s="51">
        <v>0</v>
      </c>
      <c r="E11" s="51">
        <v>0</v>
      </c>
      <c r="F11" s="151"/>
      <c r="H11" s="62"/>
    </row>
    <row r="12" spans="1:8" s="56" customFormat="1" ht="16.5" customHeight="1" x14ac:dyDescent="0.25">
      <c r="A12" s="152" t="s">
        <v>168</v>
      </c>
      <c r="B12" s="44" t="s">
        <v>15</v>
      </c>
      <c r="C12" s="45">
        <f>C13+C14</f>
        <v>1421440.4</v>
      </c>
      <c r="D12" s="45">
        <f t="shared" ref="D12:E12" si="2">D13+D14</f>
        <v>1418597.8</v>
      </c>
      <c r="E12" s="45">
        <f t="shared" si="2"/>
        <v>199.40340432694518</v>
      </c>
      <c r="F12" s="149"/>
      <c r="H12" s="62"/>
    </row>
    <row r="13" spans="1:8" s="56" customFormat="1" ht="19.5" customHeight="1" x14ac:dyDescent="0.25">
      <c r="A13" s="153"/>
      <c r="B13" s="78" t="s">
        <v>16</v>
      </c>
      <c r="C13" s="79">
        <f>C15+C17+C19+C33+C35+C37+C47+C49+C60+C62+C65</f>
        <v>944970.3</v>
      </c>
      <c r="D13" s="79">
        <f>D15+D17+D19+D33+D35+D37+D47+D49+D60+D62+D65</f>
        <v>944970.3</v>
      </c>
      <c r="E13" s="80">
        <f t="shared" ref="E13:E14" si="3">D13/C13*100</f>
        <v>100</v>
      </c>
      <c r="F13" s="150"/>
      <c r="H13" s="62"/>
    </row>
    <row r="14" spans="1:8" s="56" customFormat="1" ht="19.5" customHeight="1" x14ac:dyDescent="0.25">
      <c r="A14" s="154"/>
      <c r="B14" s="83" t="s">
        <v>17</v>
      </c>
      <c r="C14" s="84">
        <f>C16+C18++C20+C22+C24+C26+C28+C30+C32+C34+C36+C38+C40+C42+C44+C46+C48+C50+C52+C54+C56+C58+C61+C63+C66</f>
        <v>476470.1</v>
      </c>
      <c r="D14" s="84">
        <f>D16+D18++D20+D22+D24+D26+D28+D30+D32+D34+D36+D38+D40+D42+D44+D46+D48+D50+D52+D54+D56+D58+D61+D63+D66</f>
        <v>473627.49999999994</v>
      </c>
      <c r="E14" s="84">
        <f t="shared" si="3"/>
        <v>99.403404326945164</v>
      </c>
      <c r="F14" s="151"/>
      <c r="H14" s="62"/>
    </row>
    <row r="15" spans="1:8" ht="21.75" customHeight="1" x14ac:dyDescent="0.25">
      <c r="A15" s="146" t="s">
        <v>146</v>
      </c>
      <c r="B15" s="81" t="s">
        <v>16</v>
      </c>
      <c r="C15" s="82">
        <v>3822.9</v>
      </c>
      <c r="D15" s="82">
        <v>3822.9</v>
      </c>
      <c r="E15" s="47">
        <f t="shared" ref="E15:E62" si="4">D15/C15*100</f>
        <v>100</v>
      </c>
      <c r="F15" s="155"/>
      <c r="G15" s="52">
        <f>C18+C20+C22+C24+C26+C28+C30+C32+C40+C42+C44+C46+C52+C54+C56+C58</f>
        <v>474908.8</v>
      </c>
    </row>
    <row r="16" spans="1:8" ht="21.75" customHeight="1" x14ac:dyDescent="0.25">
      <c r="A16" s="147"/>
      <c r="B16" s="49" t="s">
        <v>17</v>
      </c>
      <c r="C16" s="47">
        <v>0</v>
      </c>
      <c r="D16" s="47">
        <v>0</v>
      </c>
      <c r="E16" s="47">
        <v>0</v>
      </c>
      <c r="F16" s="167"/>
    </row>
    <row r="17" spans="1:7" ht="21.75" customHeight="1" x14ac:dyDescent="0.25">
      <c r="A17" s="146" t="s">
        <v>145</v>
      </c>
      <c r="B17" s="81" t="s">
        <v>16</v>
      </c>
      <c r="C17" s="82">
        <v>1350</v>
      </c>
      <c r="D17" s="82">
        <v>1350</v>
      </c>
      <c r="E17" s="47">
        <f t="shared" si="4"/>
        <v>100</v>
      </c>
      <c r="F17" s="168">
        <f>C18-D18</f>
        <v>2077.0999999999985</v>
      </c>
      <c r="G17" s="52"/>
    </row>
    <row r="18" spans="1:7" ht="61.5" customHeight="1" x14ac:dyDescent="0.25">
      <c r="A18" s="147"/>
      <c r="B18" s="87" t="s">
        <v>17</v>
      </c>
      <c r="C18" s="88">
        <v>34271.199999999997</v>
      </c>
      <c r="D18" s="88">
        <f>31091.5+1102.6</f>
        <v>32194.1</v>
      </c>
      <c r="E18" s="88">
        <f t="shared" si="4"/>
        <v>93.93922593898084</v>
      </c>
      <c r="F18" s="167"/>
    </row>
    <row r="19" spans="1:7" ht="21.75" customHeight="1" x14ac:dyDescent="0.25">
      <c r="A19" s="155" t="s">
        <v>167</v>
      </c>
      <c r="B19" s="81" t="s">
        <v>16</v>
      </c>
      <c r="C19" s="82">
        <v>3908.3</v>
      </c>
      <c r="D19" s="82">
        <v>3908.3</v>
      </c>
      <c r="E19" s="82">
        <f t="shared" si="4"/>
        <v>100</v>
      </c>
      <c r="F19" s="164"/>
    </row>
    <row r="20" spans="1:7" ht="162.75" customHeight="1" x14ac:dyDescent="0.25">
      <c r="A20" s="156"/>
      <c r="B20" s="105" t="s">
        <v>17</v>
      </c>
      <c r="C20" s="104">
        <v>3179.7</v>
      </c>
      <c r="D20" s="104">
        <v>3179.7</v>
      </c>
      <c r="E20" s="104">
        <f t="shared" si="4"/>
        <v>100</v>
      </c>
      <c r="F20" s="165"/>
    </row>
    <row r="21" spans="1:7" ht="21.75" customHeight="1" x14ac:dyDescent="0.25">
      <c r="A21" s="155" t="s">
        <v>165</v>
      </c>
      <c r="B21" s="49" t="s">
        <v>16</v>
      </c>
      <c r="C21" s="47">
        <v>0</v>
      </c>
      <c r="D21" s="47">
        <v>0</v>
      </c>
      <c r="E21" s="47">
        <v>0</v>
      </c>
      <c r="F21" s="164"/>
    </row>
    <row r="22" spans="1:7" ht="21.75" customHeight="1" x14ac:dyDescent="0.25">
      <c r="A22" s="156"/>
      <c r="B22" s="87" t="s">
        <v>17</v>
      </c>
      <c r="C22" s="103">
        <v>15649.8</v>
      </c>
      <c r="D22" s="103">
        <v>15649.8</v>
      </c>
      <c r="E22" s="103">
        <f t="shared" si="4"/>
        <v>100</v>
      </c>
      <c r="F22" s="165"/>
    </row>
    <row r="23" spans="1:7" ht="21.75" customHeight="1" x14ac:dyDescent="0.25">
      <c r="A23" s="155" t="s">
        <v>98</v>
      </c>
      <c r="B23" s="49" t="s">
        <v>16</v>
      </c>
      <c r="C23" s="104">
        <v>0</v>
      </c>
      <c r="D23" s="104">
        <v>0</v>
      </c>
      <c r="E23" s="104">
        <v>0</v>
      </c>
      <c r="F23" s="164"/>
    </row>
    <row r="24" spans="1:7" ht="21.75" customHeight="1" x14ac:dyDescent="0.25">
      <c r="A24" s="156"/>
      <c r="B24" s="87" t="s">
        <v>17</v>
      </c>
      <c r="C24" s="103">
        <v>324.10000000000002</v>
      </c>
      <c r="D24" s="103">
        <v>324</v>
      </c>
      <c r="E24" s="103">
        <f t="shared" si="4"/>
        <v>99.969145325516806</v>
      </c>
      <c r="F24" s="165"/>
    </row>
    <row r="25" spans="1:7" ht="21.75" customHeight="1" x14ac:dyDescent="0.25">
      <c r="A25" s="143" t="s">
        <v>255</v>
      </c>
      <c r="B25" s="49" t="s">
        <v>16</v>
      </c>
      <c r="C25" s="47">
        <v>0</v>
      </c>
      <c r="D25" s="47">
        <v>0</v>
      </c>
      <c r="E25" s="47">
        <v>0</v>
      </c>
      <c r="F25" s="164"/>
    </row>
    <row r="26" spans="1:7" ht="21.75" customHeight="1" x14ac:dyDescent="0.25">
      <c r="A26" s="143"/>
      <c r="B26" s="87" t="s">
        <v>17</v>
      </c>
      <c r="C26" s="103">
        <v>477.4</v>
      </c>
      <c r="D26" s="103">
        <v>477.4</v>
      </c>
      <c r="E26" s="103">
        <f t="shared" si="4"/>
        <v>100</v>
      </c>
      <c r="F26" s="165"/>
    </row>
    <row r="27" spans="1:7" ht="21.75" customHeight="1" x14ac:dyDescent="0.25">
      <c r="A27" s="146" t="s">
        <v>130</v>
      </c>
      <c r="B27" s="49" t="s">
        <v>16</v>
      </c>
      <c r="C27" s="47">
        <v>0</v>
      </c>
      <c r="D27" s="47">
        <v>0</v>
      </c>
      <c r="E27" s="47">
        <v>0</v>
      </c>
      <c r="F27" s="166">
        <f>C28-D28</f>
        <v>451.30000000001746</v>
      </c>
    </row>
    <row r="28" spans="1:7" ht="30" customHeight="1" x14ac:dyDescent="0.25">
      <c r="A28" s="158"/>
      <c r="B28" s="87" t="s">
        <v>17</v>
      </c>
      <c r="C28" s="102">
        <v>188248.1</v>
      </c>
      <c r="D28" s="101">
        <v>187796.8</v>
      </c>
      <c r="E28" s="103">
        <f t="shared" si="4"/>
        <v>99.760263184595203</v>
      </c>
      <c r="F28" s="165"/>
    </row>
    <row r="29" spans="1:7" ht="21.75" customHeight="1" x14ac:dyDescent="0.25">
      <c r="A29" s="146" t="s">
        <v>131</v>
      </c>
      <c r="B29" s="49" t="s">
        <v>16</v>
      </c>
      <c r="C29" s="47">
        <v>0</v>
      </c>
      <c r="D29" s="47">
        <v>0</v>
      </c>
      <c r="E29" s="47">
        <v>0</v>
      </c>
      <c r="F29" s="166">
        <f>C30-D30</f>
        <v>302.5</v>
      </c>
    </row>
    <row r="30" spans="1:7" ht="23.25" customHeight="1" x14ac:dyDescent="0.25">
      <c r="A30" s="147"/>
      <c r="B30" s="87" t="s">
        <v>17</v>
      </c>
      <c r="C30" s="102">
        <v>141079.20000000001</v>
      </c>
      <c r="D30" s="102">
        <v>140776.70000000001</v>
      </c>
      <c r="E30" s="103">
        <f t="shared" si="4"/>
        <v>99.785581432273503</v>
      </c>
      <c r="F30" s="165"/>
    </row>
    <row r="31" spans="1:7" ht="21.75" customHeight="1" x14ac:dyDescent="0.25">
      <c r="A31" s="146" t="s">
        <v>132</v>
      </c>
      <c r="B31" s="49" t="s">
        <v>16</v>
      </c>
      <c r="C31" s="47">
        <v>0</v>
      </c>
      <c r="D31" s="47">
        <v>0</v>
      </c>
      <c r="E31" s="47">
        <v>0</v>
      </c>
      <c r="F31" s="166">
        <f>C32-D32</f>
        <v>10.599999999998545</v>
      </c>
    </row>
    <row r="32" spans="1:7" ht="21.75" customHeight="1" x14ac:dyDescent="0.25">
      <c r="A32" s="147"/>
      <c r="B32" s="87" t="s">
        <v>17</v>
      </c>
      <c r="C32" s="102">
        <v>63497.7</v>
      </c>
      <c r="D32" s="101">
        <v>63487.1</v>
      </c>
      <c r="E32" s="103">
        <f t="shared" si="4"/>
        <v>99.983306481967062</v>
      </c>
      <c r="F32" s="165"/>
    </row>
    <row r="33" spans="1:6" ht="21.75" customHeight="1" x14ac:dyDescent="0.25">
      <c r="A33" s="146" t="s">
        <v>29</v>
      </c>
      <c r="B33" s="81" t="s">
        <v>16</v>
      </c>
      <c r="C33" s="82">
        <v>896634</v>
      </c>
      <c r="D33" s="82">
        <v>896634</v>
      </c>
      <c r="E33" s="82">
        <f t="shared" si="4"/>
        <v>100</v>
      </c>
      <c r="F33" s="155"/>
    </row>
    <row r="34" spans="1:6" ht="21.75" customHeight="1" x14ac:dyDescent="0.25">
      <c r="A34" s="147"/>
      <c r="B34" s="49" t="s">
        <v>17</v>
      </c>
      <c r="C34" s="47">
        <v>0</v>
      </c>
      <c r="D34" s="47">
        <v>0</v>
      </c>
      <c r="E34" s="47">
        <v>0</v>
      </c>
      <c r="F34" s="167"/>
    </row>
    <row r="35" spans="1:6" ht="21.75" customHeight="1" x14ac:dyDescent="0.25">
      <c r="A35" s="162" t="s">
        <v>30</v>
      </c>
      <c r="B35" s="81" t="s">
        <v>16</v>
      </c>
      <c r="C35" s="82">
        <v>1982.4</v>
      </c>
      <c r="D35" s="82">
        <v>1982.4</v>
      </c>
      <c r="E35" s="82">
        <f t="shared" si="4"/>
        <v>100</v>
      </c>
      <c r="F35" s="155"/>
    </row>
    <row r="36" spans="1:6" ht="29.25" customHeight="1" x14ac:dyDescent="0.25">
      <c r="A36" s="147"/>
      <c r="B36" s="49" t="s">
        <v>17</v>
      </c>
      <c r="C36" s="47">
        <v>0</v>
      </c>
      <c r="D36" s="47">
        <v>0</v>
      </c>
      <c r="E36" s="47">
        <v>0</v>
      </c>
      <c r="F36" s="167"/>
    </row>
    <row r="37" spans="1:6" ht="21.75" customHeight="1" x14ac:dyDescent="0.25">
      <c r="A37" s="157" t="s">
        <v>31</v>
      </c>
      <c r="B37" s="81" t="s">
        <v>16</v>
      </c>
      <c r="C37" s="82">
        <v>12000</v>
      </c>
      <c r="D37" s="82">
        <v>12000</v>
      </c>
      <c r="E37" s="82">
        <f t="shared" si="4"/>
        <v>100</v>
      </c>
      <c r="F37" s="155"/>
    </row>
    <row r="38" spans="1:6" ht="57" customHeight="1" x14ac:dyDescent="0.25">
      <c r="A38" s="163"/>
      <c r="B38" s="49" t="s">
        <v>17</v>
      </c>
      <c r="C38" s="47">
        <v>0</v>
      </c>
      <c r="D38" s="47"/>
      <c r="E38" s="47">
        <v>0</v>
      </c>
      <c r="F38" s="167"/>
    </row>
    <row r="39" spans="1:6" ht="21.75" customHeight="1" x14ac:dyDescent="0.25">
      <c r="A39" s="157" t="s">
        <v>89</v>
      </c>
      <c r="B39" s="49" t="s">
        <v>16</v>
      </c>
      <c r="C39" s="47">
        <v>0</v>
      </c>
      <c r="D39" s="47">
        <v>0</v>
      </c>
      <c r="E39" s="47">
        <v>0</v>
      </c>
      <c r="F39" s="164"/>
    </row>
    <row r="40" spans="1:6" ht="21.75" customHeight="1" x14ac:dyDescent="0.25">
      <c r="A40" s="147"/>
      <c r="B40" s="85" t="s">
        <v>17</v>
      </c>
      <c r="C40" s="104">
        <v>3067.6</v>
      </c>
      <c r="D40" s="104">
        <v>3067.6</v>
      </c>
      <c r="E40" s="104">
        <f t="shared" si="4"/>
        <v>100</v>
      </c>
      <c r="F40" s="165"/>
    </row>
    <row r="41" spans="1:6" ht="21.75" customHeight="1" x14ac:dyDescent="0.25">
      <c r="A41" s="143" t="s">
        <v>133</v>
      </c>
      <c r="B41" s="49" t="s">
        <v>16</v>
      </c>
      <c r="C41" s="47">
        <v>0</v>
      </c>
      <c r="D41" s="47">
        <v>0</v>
      </c>
      <c r="E41" s="47">
        <v>0</v>
      </c>
      <c r="F41" s="164"/>
    </row>
    <row r="42" spans="1:6" ht="29.25" customHeight="1" x14ac:dyDescent="0.25">
      <c r="A42" s="143"/>
      <c r="B42" s="87" t="s">
        <v>17</v>
      </c>
      <c r="C42" s="103">
        <v>2210.1999999999998</v>
      </c>
      <c r="D42" s="103">
        <v>2210.1999999999998</v>
      </c>
      <c r="E42" s="103">
        <f t="shared" si="4"/>
        <v>100</v>
      </c>
      <c r="F42" s="165"/>
    </row>
    <row r="43" spans="1:6" ht="21.75" customHeight="1" x14ac:dyDescent="0.25">
      <c r="A43" s="143" t="s">
        <v>134</v>
      </c>
      <c r="B43" s="49" t="s">
        <v>16</v>
      </c>
      <c r="C43" s="47">
        <v>0</v>
      </c>
      <c r="D43" s="47">
        <v>0</v>
      </c>
      <c r="E43" s="47">
        <v>0</v>
      </c>
      <c r="F43" s="164"/>
    </row>
    <row r="44" spans="1:6" ht="21.75" customHeight="1" x14ac:dyDescent="0.25">
      <c r="A44" s="143"/>
      <c r="B44" s="87" t="s">
        <v>17</v>
      </c>
      <c r="C44" s="103">
        <v>4577.2</v>
      </c>
      <c r="D44" s="103">
        <v>4576.2</v>
      </c>
      <c r="E44" s="103">
        <f t="shared" si="4"/>
        <v>99.978152582364771</v>
      </c>
      <c r="F44" s="165"/>
    </row>
    <row r="45" spans="1:6" ht="21.75" customHeight="1" x14ac:dyDescent="0.25">
      <c r="A45" s="155" t="s">
        <v>166</v>
      </c>
      <c r="B45" s="49" t="s">
        <v>16</v>
      </c>
      <c r="C45" s="47">
        <v>0</v>
      </c>
      <c r="D45" s="47">
        <v>0</v>
      </c>
      <c r="E45" s="47">
        <v>0</v>
      </c>
      <c r="F45" s="155"/>
    </row>
    <row r="46" spans="1:6" ht="56.25" customHeight="1" x14ac:dyDescent="0.25">
      <c r="A46" s="156"/>
      <c r="B46" s="87" t="s">
        <v>17</v>
      </c>
      <c r="C46" s="103">
        <v>12173.5</v>
      </c>
      <c r="D46" s="103">
        <v>12173.5</v>
      </c>
      <c r="E46" s="103">
        <f t="shared" si="4"/>
        <v>100</v>
      </c>
      <c r="F46" s="167"/>
    </row>
    <row r="47" spans="1:6" ht="21.75" customHeight="1" x14ac:dyDescent="0.25">
      <c r="A47" s="146" t="s">
        <v>33</v>
      </c>
      <c r="B47" s="81" t="s">
        <v>16</v>
      </c>
      <c r="C47" s="82">
        <v>62.5</v>
      </c>
      <c r="D47" s="82">
        <v>62.5</v>
      </c>
      <c r="E47" s="82">
        <f t="shared" si="4"/>
        <v>100</v>
      </c>
      <c r="F47" s="155"/>
    </row>
    <row r="48" spans="1:6" ht="72" customHeight="1" x14ac:dyDescent="0.25">
      <c r="A48" s="147"/>
      <c r="B48" s="55" t="s">
        <v>17</v>
      </c>
      <c r="C48" s="59">
        <v>0</v>
      </c>
      <c r="D48" s="47">
        <v>0</v>
      </c>
      <c r="E48" s="47">
        <v>0</v>
      </c>
      <c r="F48" s="167"/>
    </row>
    <row r="49" spans="1:6" ht="21.75" customHeight="1" x14ac:dyDescent="0.25">
      <c r="A49" s="143" t="s">
        <v>34</v>
      </c>
      <c r="B49" s="81" t="s">
        <v>16</v>
      </c>
      <c r="C49" s="82">
        <v>9081.4</v>
      </c>
      <c r="D49" s="82">
        <v>9081.4</v>
      </c>
      <c r="E49" s="82">
        <f t="shared" si="4"/>
        <v>100</v>
      </c>
      <c r="F49" s="155"/>
    </row>
    <row r="50" spans="1:6" ht="72.75" customHeight="1" x14ac:dyDescent="0.25">
      <c r="A50" s="143"/>
      <c r="B50" s="49" t="s">
        <v>17</v>
      </c>
      <c r="C50" s="47">
        <v>0</v>
      </c>
      <c r="D50" s="47">
        <v>0</v>
      </c>
      <c r="E50" s="47">
        <v>0</v>
      </c>
      <c r="F50" s="167"/>
    </row>
    <row r="51" spans="1:6" ht="21.75" customHeight="1" x14ac:dyDescent="0.25">
      <c r="A51" s="146" t="s">
        <v>114</v>
      </c>
      <c r="B51" s="49" t="s">
        <v>16</v>
      </c>
      <c r="C51" s="47">
        <v>0</v>
      </c>
      <c r="D51" s="47">
        <v>0</v>
      </c>
      <c r="E51" s="47">
        <v>0</v>
      </c>
      <c r="F51" s="155"/>
    </row>
    <row r="52" spans="1:6" ht="117.75" customHeight="1" x14ac:dyDescent="0.25">
      <c r="A52" s="147"/>
      <c r="B52" s="105" t="s">
        <v>17</v>
      </c>
      <c r="C52" s="104">
        <v>4720</v>
      </c>
      <c r="D52" s="104">
        <v>4720</v>
      </c>
      <c r="E52" s="104">
        <f t="shared" si="4"/>
        <v>100</v>
      </c>
      <c r="F52" s="167"/>
    </row>
    <row r="53" spans="1:6" ht="26.25" customHeight="1" x14ac:dyDescent="0.25">
      <c r="A53" s="146" t="s">
        <v>113</v>
      </c>
      <c r="B53" s="49" t="s">
        <v>16</v>
      </c>
      <c r="C53" s="47">
        <v>0</v>
      </c>
      <c r="D53" s="47">
        <v>0</v>
      </c>
      <c r="E53" s="47">
        <v>0</v>
      </c>
      <c r="F53" s="164"/>
    </row>
    <row r="54" spans="1:6" ht="51.75" customHeight="1" x14ac:dyDescent="0.25">
      <c r="A54" s="158"/>
      <c r="B54" s="105" t="s">
        <v>17</v>
      </c>
      <c r="C54" s="104">
        <v>150</v>
      </c>
      <c r="D54" s="104">
        <v>150</v>
      </c>
      <c r="E54" s="104">
        <f t="shared" si="4"/>
        <v>100</v>
      </c>
      <c r="F54" s="165"/>
    </row>
    <row r="55" spans="1:6" ht="24" customHeight="1" x14ac:dyDescent="0.25">
      <c r="A55" s="146" t="s">
        <v>148</v>
      </c>
      <c r="B55" s="49" t="s">
        <v>16</v>
      </c>
      <c r="C55" s="47">
        <v>0</v>
      </c>
      <c r="D55" s="47">
        <v>0</v>
      </c>
      <c r="E55" s="47">
        <v>0</v>
      </c>
      <c r="F55" s="164"/>
    </row>
    <row r="56" spans="1:6" ht="28.5" customHeight="1" x14ac:dyDescent="0.25">
      <c r="A56" s="158"/>
      <c r="B56" s="105" t="s">
        <v>17</v>
      </c>
      <c r="C56" s="104">
        <v>1103.5</v>
      </c>
      <c r="D56" s="104">
        <v>1103.5</v>
      </c>
      <c r="E56" s="104">
        <f t="shared" si="4"/>
        <v>100</v>
      </c>
      <c r="F56" s="165"/>
    </row>
    <row r="57" spans="1:6" ht="21.75" customHeight="1" x14ac:dyDescent="0.25">
      <c r="A57" s="146" t="s">
        <v>120</v>
      </c>
      <c r="B57" s="49" t="s">
        <v>16</v>
      </c>
      <c r="C57" s="47">
        <v>0</v>
      </c>
      <c r="D57" s="47">
        <v>0</v>
      </c>
      <c r="E57" s="47">
        <v>0</v>
      </c>
      <c r="F57" s="164"/>
    </row>
    <row r="58" spans="1:6" ht="56.25" customHeight="1" x14ac:dyDescent="0.25">
      <c r="A58" s="158"/>
      <c r="B58" s="105" t="s">
        <v>17</v>
      </c>
      <c r="C58" s="104">
        <v>179.6</v>
      </c>
      <c r="D58" s="104">
        <v>179.6</v>
      </c>
      <c r="E58" s="104">
        <f t="shared" si="4"/>
        <v>100</v>
      </c>
      <c r="F58" s="165"/>
    </row>
    <row r="59" spans="1:6" ht="56.25" customHeight="1" x14ac:dyDescent="0.25">
      <c r="A59" s="155" t="s">
        <v>191</v>
      </c>
      <c r="B59" s="49" t="s">
        <v>32</v>
      </c>
      <c r="C59" s="86">
        <v>4611.5</v>
      </c>
      <c r="D59" s="86">
        <v>4611.5</v>
      </c>
      <c r="E59" s="86">
        <f t="shared" si="4"/>
        <v>100</v>
      </c>
      <c r="F59" s="76"/>
    </row>
    <row r="60" spans="1:6" ht="19.5" customHeight="1" x14ac:dyDescent="0.25">
      <c r="A60" s="156"/>
      <c r="B60" s="81" t="s">
        <v>16</v>
      </c>
      <c r="C60" s="82">
        <v>192.1</v>
      </c>
      <c r="D60" s="82">
        <v>192.1</v>
      </c>
      <c r="E60" s="86">
        <f t="shared" si="4"/>
        <v>100</v>
      </c>
      <c r="F60" s="54"/>
    </row>
    <row r="61" spans="1:6" ht="96.75" customHeight="1" x14ac:dyDescent="0.25">
      <c r="A61" s="167"/>
      <c r="B61" s="105" t="s">
        <v>17</v>
      </c>
      <c r="C61" s="104">
        <v>361.6</v>
      </c>
      <c r="D61" s="104">
        <v>361.6</v>
      </c>
      <c r="E61" s="104">
        <f t="shared" si="4"/>
        <v>100</v>
      </c>
      <c r="F61" s="49"/>
    </row>
    <row r="62" spans="1:6" ht="57.75" customHeight="1" x14ac:dyDescent="0.25">
      <c r="A62" s="155" t="s">
        <v>192</v>
      </c>
      <c r="B62" s="81" t="s">
        <v>16</v>
      </c>
      <c r="C62" s="82">
        <v>10523.8</v>
      </c>
      <c r="D62" s="82">
        <v>10523.8</v>
      </c>
      <c r="E62" s="86">
        <f t="shared" si="4"/>
        <v>100</v>
      </c>
      <c r="F62" s="75"/>
    </row>
    <row r="63" spans="1:6" ht="80.25" customHeight="1" x14ac:dyDescent="0.25">
      <c r="A63" s="156"/>
      <c r="B63" s="105" t="s">
        <v>17</v>
      </c>
      <c r="C63" s="104">
        <v>792.2</v>
      </c>
      <c r="D63" s="104">
        <v>792.2</v>
      </c>
      <c r="E63" s="104">
        <v>0</v>
      </c>
      <c r="F63" s="75"/>
    </row>
    <row r="64" spans="1:6" ht="96.75" hidden="1" customHeight="1" x14ac:dyDescent="0.25">
      <c r="A64" s="167"/>
      <c r="B64" s="49"/>
      <c r="C64" s="47"/>
      <c r="D64" s="47"/>
      <c r="E64" s="47">
        <v>0</v>
      </c>
      <c r="F64" s="75"/>
    </row>
    <row r="65" spans="1:8" ht="71.25" customHeight="1" x14ac:dyDescent="0.25">
      <c r="A65" s="155" t="s">
        <v>208</v>
      </c>
      <c r="B65" s="81" t="s">
        <v>16</v>
      </c>
      <c r="C65" s="82">
        <v>5412.9</v>
      </c>
      <c r="D65" s="82">
        <v>5412.9</v>
      </c>
      <c r="E65" s="82">
        <v>0</v>
      </c>
      <c r="F65" s="93"/>
    </row>
    <row r="66" spans="1:8" ht="51.75" customHeight="1" x14ac:dyDescent="0.25">
      <c r="A66" s="167"/>
      <c r="B66" s="105" t="s">
        <v>17</v>
      </c>
      <c r="C66" s="104">
        <v>407.5</v>
      </c>
      <c r="D66" s="104">
        <v>407.5</v>
      </c>
      <c r="E66" s="104">
        <v>0</v>
      </c>
      <c r="F66" s="93"/>
    </row>
    <row r="67" spans="1:8" s="60" customFormat="1" ht="16.5" customHeight="1" x14ac:dyDescent="0.25">
      <c r="A67" s="159" t="s">
        <v>170</v>
      </c>
      <c r="B67" s="46" t="s">
        <v>15</v>
      </c>
      <c r="C67" s="51">
        <f>C68+C69</f>
        <v>29844.400000000001</v>
      </c>
      <c r="D67" s="51">
        <f>D68+D69</f>
        <v>29717.7</v>
      </c>
      <c r="E67" s="51">
        <f t="shared" ref="E67:E83" si="5">D67/C67*100</f>
        <v>99.575464743804531</v>
      </c>
      <c r="F67" s="164"/>
      <c r="H67" s="65"/>
    </row>
    <row r="68" spans="1:8" s="60" customFormat="1" ht="16.5" customHeight="1" x14ac:dyDescent="0.25">
      <c r="A68" s="160"/>
      <c r="B68" s="46" t="s">
        <v>16</v>
      </c>
      <c r="C68" s="51">
        <f>C70+C72+C74+C76+C78+C80+C82</f>
        <v>0</v>
      </c>
      <c r="D68" s="51">
        <f>D70+D72+D74+D76+D78+D80+D82</f>
        <v>0</v>
      </c>
      <c r="E68" s="51">
        <v>0</v>
      </c>
      <c r="F68" s="169"/>
      <c r="H68" s="65"/>
    </row>
    <row r="69" spans="1:8" s="60" customFormat="1" ht="40.5" customHeight="1" x14ac:dyDescent="0.25">
      <c r="A69" s="161"/>
      <c r="B69" s="46" t="s">
        <v>17</v>
      </c>
      <c r="C69" s="51">
        <f>C71+C73+C75+C77+C79+C81+C83</f>
        <v>29844.400000000001</v>
      </c>
      <c r="D69" s="51">
        <f>D71+D73+D75+D77+D79+D81+D83</f>
        <v>29717.7</v>
      </c>
      <c r="E69" s="51">
        <f t="shared" si="5"/>
        <v>99.575464743804531</v>
      </c>
      <c r="F69" s="165"/>
      <c r="H69" s="65"/>
    </row>
    <row r="70" spans="1:8" ht="21.75" customHeight="1" x14ac:dyDescent="0.25">
      <c r="A70" s="143" t="s">
        <v>136</v>
      </c>
      <c r="B70" s="49" t="s">
        <v>16</v>
      </c>
      <c r="C70" s="47">
        <v>0</v>
      </c>
      <c r="D70" s="47">
        <v>0</v>
      </c>
      <c r="E70" s="47">
        <v>0</v>
      </c>
      <c r="F70" s="166">
        <f>C71-D71</f>
        <v>108.79999999999927</v>
      </c>
    </row>
    <row r="71" spans="1:8" s="61" customFormat="1" ht="21.75" customHeight="1" x14ac:dyDescent="0.25">
      <c r="A71" s="143"/>
      <c r="B71" s="105" t="s">
        <v>17</v>
      </c>
      <c r="C71" s="104">
        <v>10538.4</v>
      </c>
      <c r="D71" s="104">
        <v>10429.6</v>
      </c>
      <c r="E71" s="104">
        <f t="shared" si="5"/>
        <v>98.967585212176417</v>
      </c>
      <c r="F71" s="165"/>
      <c r="H71" s="66"/>
    </row>
    <row r="72" spans="1:8" ht="21.75" customHeight="1" x14ac:dyDescent="0.25">
      <c r="A72" s="146" t="s">
        <v>137</v>
      </c>
      <c r="B72" s="49" t="s">
        <v>16</v>
      </c>
      <c r="C72" s="47">
        <v>0</v>
      </c>
      <c r="D72" s="47">
        <v>0</v>
      </c>
      <c r="E72" s="47">
        <v>0</v>
      </c>
      <c r="F72" s="164"/>
    </row>
    <row r="73" spans="1:8" ht="21.75" customHeight="1" x14ac:dyDescent="0.25">
      <c r="A73" s="147"/>
      <c r="B73" s="49" t="s">
        <v>17</v>
      </c>
      <c r="C73" s="47">
        <v>0</v>
      </c>
      <c r="D73" s="47">
        <v>0</v>
      </c>
      <c r="E73" s="47">
        <v>0</v>
      </c>
      <c r="F73" s="165"/>
    </row>
    <row r="74" spans="1:8" ht="21.75" customHeight="1" x14ac:dyDescent="0.25">
      <c r="A74" s="146" t="s">
        <v>48</v>
      </c>
      <c r="B74" s="49" t="s">
        <v>16</v>
      </c>
      <c r="C74" s="47">
        <v>0</v>
      </c>
      <c r="D74" s="47">
        <v>0</v>
      </c>
      <c r="E74" s="47">
        <v>0</v>
      </c>
      <c r="F74" s="164"/>
    </row>
    <row r="75" spans="1:8" ht="21.75" customHeight="1" x14ac:dyDescent="0.25">
      <c r="A75" s="147"/>
      <c r="B75" s="105" t="s">
        <v>17</v>
      </c>
      <c r="C75" s="104">
        <v>8731.6</v>
      </c>
      <c r="D75" s="104">
        <v>8731.6</v>
      </c>
      <c r="E75" s="104">
        <f t="shared" si="5"/>
        <v>100</v>
      </c>
      <c r="F75" s="165"/>
    </row>
    <row r="76" spans="1:8" ht="21.75" customHeight="1" x14ac:dyDescent="0.25">
      <c r="A76" s="146" t="s">
        <v>171</v>
      </c>
      <c r="B76" s="49" t="s">
        <v>16</v>
      </c>
      <c r="C76" s="47">
        <v>0</v>
      </c>
      <c r="D76" s="47">
        <v>0</v>
      </c>
      <c r="E76" s="47">
        <v>0</v>
      </c>
      <c r="F76" s="164"/>
    </row>
    <row r="77" spans="1:8" ht="27.75" customHeight="1" x14ac:dyDescent="0.25">
      <c r="A77" s="147"/>
      <c r="B77" s="105" t="s">
        <v>17</v>
      </c>
      <c r="C77" s="104">
        <v>427.2</v>
      </c>
      <c r="D77" s="104">
        <v>427.2</v>
      </c>
      <c r="E77" s="104">
        <f t="shared" si="5"/>
        <v>100</v>
      </c>
      <c r="F77" s="165"/>
    </row>
    <row r="78" spans="1:8" ht="21.75" customHeight="1" x14ac:dyDescent="0.25">
      <c r="A78" s="146" t="s">
        <v>139</v>
      </c>
      <c r="B78" s="49" t="s">
        <v>16</v>
      </c>
      <c r="C78" s="47">
        <v>0</v>
      </c>
      <c r="D78" s="47">
        <v>0</v>
      </c>
      <c r="E78" s="47">
        <v>0</v>
      </c>
      <c r="F78" s="164"/>
    </row>
    <row r="79" spans="1:8" ht="21.75" customHeight="1" x14ac:dyDescent="0.25">
      <c r="A79" s="147"/>
      <c r="B79" s="105" t="s">
        <v>17</v>
      </c>
      <c r="C79" s="104">
        <v>5914</v>
      </c>
      <c r="D79" s="104">
        <v>5914</v>
      </c>
      <c r="E79" s="104">
        <f t="shared" si="5"/>
        <v>100</v>
      </c>
      <c r="F79" s="165"/>
    </row>
    <row r="80" spans="1:8" ht="21.75" customHeight="1" x14ac:dyDescent="0.25">
      <c r="A80" s="146" t="s">
        <v>256</v>
      </c>
      <c r="B80" s="49" t="s">
        <v>16</v>
      </c>
      <c r="C80" s="47">
        <v>0</v>
      </c>
      <c r="D80" s="47">
        <v>0</v>
      </c>
      <c r="E80" s="47">
        <v>0</v>
      </c>
      <c r="F80" s="168">
        <f>C81-D81</f>
        <v>17.900000000000091</v>
      </c>
    </row>
    <row r="81" spans="1:8" ht="76.5" customHeight="1" x14ac:dyDescent="0.25">
      <c r="A81" s="147"/>
      <c r="B81" s="105" t="s">
        <v>17</v>
      </c>
      <c r="C81" s="104">
        <v>2100</v>
      </c>
      <c r="D81" s="104">
        <v>2082.1</v>
      </c>
      <c r="E81" s="104">
        <f t="shared" si="5"/>
        <v>99.147619047619045</v>
      </c>
      <c r="F81" s="167"/>
    </row>
    <row r="82" spans="1:8" ht="21.75" customHeight="1" x14ac:dyDescent="0.25">
      <c r="A82" s="146" t="s">
        <v>141</v>
      </c>
      <c r="B82" s="49" t="s">
        <v>16</v>
      </c>
      <c r="C82" s="47">
        <v>0</v>
      </c>
      <c r="D82" s="47">
        <v>0</v>
      </c>
      <c r="E82" s="47">
        <v>0</v>
      </c>
      <c r="F82" s="164"/>
    </row>
    <row r="83" spans="1:8" ht="28.5" customHeight="1" x14ac:dyDescent="0.25">
      <c r="A83" s="147"/>
      <c r="B83" s="105" t="s">
        <v>17</v>
      </c>
      <c r="C83" s="104">
        <v>2133.1999999999998</v>
      </c>
      <c r="D83" s="104">
        <v>2133.1999999999998</v>
      </c>
      <c r="E83" s="104">
        <f t="shared" si="5"/>
        <v>100</v>
      </c>
      <c r="F83" s="165"/>
    </row>
    <row r="84" spans="1:8" ht="21.75" customHeight="1" x14ac:dyDescent="0.25">
      <c r="A84" s="159" t="s">
        <v>169</v>
      </c>
      <c r="B84" s="46" t="s">
        <v>15</v>
      </c>
      <c r="C84" s="51">
        <f>C85+C86</f>
        <v>77530.8</v>
      </c>
      <c r="D84" s="51">
        <f>D85+D86</f>
        <v>77102</v>
      </c>
      <c r="E84" s="51">
        <f t="shared" ref="E84:E92" si="6">D84/C84*100</f>
        <v>99.446929478349247</v>
      </c>
      <c r="F84" s="164"/>
    </row>
    <row r="85" spans="1:8" ht="21.75" customHeight="1" x14ac:dyDescent="0.25">
      <c r="A85" s="160"/>
      <c r="B85" s="46" t="s">
        <v>16</v>
      </c>
      <c r="C85" s="51">
        <f>C87+C89+C91</f>
        <v>7380</v>
      </c>
      <c r="D85" s="51">
        <f>D87+D89+D91</f>
        <v>7380</v>
      </c>
      <c r="E85" s="51">
        <f t="shared" si="6"/>
        <v>100</v>
      </c>
      <c r="F85" s="169"/>
    </row>
    <row r="86" spans="1:8" ht="21.75" customHeight="1" x14ac:dyDescent="0.25">
      <c r="A86" s="161"/>
      <c r="B86" s="46" t="s">
        <v>17</v>
      </c>
      <c r="C86" s="51">
        <f>C88+C90+C92</f>
        <v>70150.8</v>
      </c>
      <c r="D86" s="51">
        <f>D88+D90+D92</f>
        <v>69722</v>
      </c>
      <c r="E86" s="51">
        <f t="shared" si="6"/>
        <v>99.38874538850591</v>
      </c>
      <c r="F86" s="165"/>
    </row>
    <row r="87" spans="1:8" ht="21.75" customHeight="1" x14ac:dyDescent="0.25">
      <c r="A87" s="143" t="s">
        <v>142</v>
      </c>
      <c r="B87" s="49" t="s">
        <v>16</v>
      </c>
      <c r="C87" s="47">
        <v>0</v>
      </c>
      <c r="D87" s="47">
        <v>0</v>
      </c>
      <c r="E87" s="47">
        <v>0</v>
      </c>
      <c r="F87" s="164"/>
    </row>
    <row r="88" spans="1:8" ht="21.75" customHeight="1" x14ac:dyDescent="0.25">
      <c r="A88" s="143"/>
      <c r="B88" s="105" t="s">
        <v>17</v>
      </c>
      <c r="C88" s="104">
        <v>9920.1</v>
      </c>
      <c r="D88" s="104">
        <v>9920.1</v>
      </c>
      <c r="E88" s="104">
        <f t="shared" si="6"/>
        <v>100</v>
      </c>
      <c r="F88" s="165"/>
      <c r="H88" s="64">
        <f>D88+D90+D92</f>
        <v>69722</v>
      </c>
    </row>
    <row r="89" spans="1:8" ht="21.75" customHeight="1" x14ac:dyDescent="0.25">
      <c r="A89" s="146" t="s">
        <v>143</v>
      </c>
      <c r="B89" s="81" t="s">
        <v>16</v>
      </c>
      <c r="C89" s="82">
        <v>7380</v>
      </c>
      <c r="D89" s="82">
        <v>7380</v>
      </c>
      <c r="E89" s="82">
        <f t="shared" si="6"/>
        <v>100</v>
      </c>
      <c r="F89" s="168">
        <f>C90-D90</f>
        <v>427.69999999999709</v>
      </c>
    </row>
    <row r="90" spans="1:8" ht="21.75" customHeight="1" x14ac:dyDescent="0.25">
      <c r="A90" s="147"/>
      <c r="B90" s="105" t="s">
        <v>17</v>
      </c>
      <c r="C90" s="104">
        <v>60138.1</v>
      </c>
      <c r="D90" s="104">
        <v>59710.400000000001</v>
      </c>
      <c r="E90" s="104">
        <f t="shared" si="6"/>
        <v>99.288803603705475</v>
      </c>
      <c r="F90" s="167"/>
    </row>
    <row r="91" spans="1:8" ht="21.75" customHeight="1" x14ac:dyDescent="0.25">
      <c r="A91" s="146" t="s">
        <v>144</v>
      </c>
      <c r="B91" s="49" t="s">
        <v>16</v>
      </c>
      <c r="C91" s="47">
        <v>0</v>
      </c>
      <c r="D91" s="47">
        <v>0</v>
      </c>
      <c r="E91" s="47">
        <v>0</v>
      </c>
      <c r="F91" s="168">
        <f>C92-D92</f>
        <v>1.0999999999999943</v>
      </c>
    </row>
    <row r="92" spans="1:8" ht="21.75" customHeight="1" x14ac:dyDescent="0.25">
      <c r="A92" s="147"/>
      <c r="B92" s="105" t="s">
        <v>17</v>
      </c>
      <c r="C92" s="104">
        <v>92.6</v>
      </c>
      <c r="D92" s="104">
        <v>91.5</v>
      </c>
      <c r="E92" s="104">
        <f t="shared" si="6"/>
        <v>98.812095032397423</v>
      </c>
      <c r="F92" s="167"/>
    </row>
    <row r="96" spans="1:8" x14ac:dyDescent="0.25">
      <c r="A96" s="43" t="s">
        <v>107</v>
      </c>
    </row>
    <row r="97" spans="1:1" x14ac:dyDescent="0.25">
      <c r="A97" s="43" t="s">
        <v>108</v>
      </c>
    </row>
  </sheetData>
  <mergeCells count="76">
    <mergeCell ref="A59:A61"/>
    <mergeCell ref="A62:A64"/>
    <mergeCell ref="F78:F79"/>
    <mergeCell ref="F80:F81"/>
    <mergeCell ref="F67:F69"/>
    <mergeCell ref="F70:F71"/>
    <mergeCell ref="F72:F73"/>
    <mergeCell ref="F74:F75"/>
    <mergeCell ref="F76:F77"/>
    <mergeCell ref="A65:A66"/>
    <mergeCell ref="F91:F92"/>
    <mergeCell ref="F89:F90"/>
    <mergeCell ref="F87:F88"/>
    <mergeCell ref="F84:F86"/>
    <mergeCell ref="F82:F83"/>
    <mergeCell ref="F43:F44"/>
    <mergeCell ref="F45:F46"/>
    <mergeCell ref="F47:F48"/>
    <mergeCell ref="F49:F50"/>
    <mergeCell ref="F51:F52"/>
    <mergeCell ref="F53:F54"/>
    <mergeCell ref="A57:A58"/>
    <mergeCell ref="F57:F58"/>
    <mergeCell ref="A55:A56"/>
    <mergeCell ref="F55:F56"/>
    <mergeCell ref="A51:A52"/>
    <mergeCell ref="A47:A48"/>
    <mergeCell ref="A49:A50"/>
    <mergeCell ref="A43:A44"/>
    <mergeCell ref="A53:A54"/>
    <mergeCell ref="F31:F32"/>
    <mergeCell ref="F29:F30"/>
    <mergeCell ref="F33:F34"/>
    <mergeCell ref="F35:F36"/>
    <mergeCell ref="A41:A42"/>
    <mergeCell ref="F41:F42"/>
    <mergeCell ref="F37:F38"/>
    <mergeCell ref="F39:F40"/>
    <mergeCell ref="A29:A30"/>
    <mergeCell ref="F21:F22"/>
    <mergeCell ref="F23:F24"/>
    <mergeCell ref="F25:F26"/>
    <mergeCell ref="F27:F28"/>
    <mergeCell ref="F12:F14"/>
    <mergeCell ref="F15:F16"/>
    <mergeCell ref="F17:F18"/>
    <mergeCell ref="F19:F20"/>
    <mergeCell ref="A87:A88"/>
    <mergeCell ref="A89:A90"/>
    <mergeCell ref="A91:A92"/>
    <mergeCell ref="A82:A83"/>
    <mergeCell ref="A76:A77"/>
    <mergeCell ref="A78:A79"/>
    <mergeCell ref="A80:A81"/>
    <mergeCell ref="A84:A86"/>
    <mergeCell ref="A17:A18"/>
    <mergeCell ref="A19:A20"/>
    <mergeCell ref="A74:A75"/>
    <mergeCell ref="A21:A22"/>
    <mergeCell ref="A23:A24"/>
    <mergeCell ref="A39:A40"/>
    <mergeCell ref="A31:A32"/>
    <mergeCell ref="A25:A26"/>
    <mergeCell ref="A45:A46"/>
    <mergeCell ref="A70:A71"/>
    <mergeCell ref="A27:A28"/>
    <mergeCell ref="A67:A69"/>
    <mergeCell ref="A72:A73"/>
    <mergeCell ref="A33:A34"/>
    <mergeCell ref="A35:A36"/>
    <mergeCell ref="A37:A38"/>
    <mergeCell ref="A7:A11"/>
    <mergeCell ref="A15:A16"/>
    <mergeCell ref="A3:F3"/>
    <mergeCell ref="F7:F11"/>
    <mergeCell ref="A12:A14"/>
  </mergeCells>
  <pageMargins left="0.78740157480314965" right="0.78740157480314965" top="1.1811023622047245" bottom="0.3937007874015748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"/>
  <sheetViews>
    <sheetView view="pageBreakPreview" topLeftCell="A19" zoomScale="71" zoomScaleNormal="100" zoomScaleSheetLayoutView="71" workbookViewId="0">
      <selection activeCell="C27" sqref="C27"/>
    </sheetView>
  </sheetViews>
  <sheetFormatPr defaultRowHeight="15" x14ac:dyDescent="0.25"/>
  <cols>
    <col min="1" max="1" width="6.5703125" style="37" customWidth="1"/>
    <col min="2" max="2" width="61.7109375" style="37" customWidth="1"/>
    <col min="3" max="3" width="11.5703125" style="37" customWidth="1"/>
    <col min="4" max="4" width="7.42578125" style="37" customWidth="1"/>
    <col min="5" max="5" width="70.140625" style="37" customWidth="1"/>
    <col min="6" max="6" width="10.140625" style="37" bestFit="1" customWidth="1"/>
    <col min="7" max="16384" width="9.140625" style="37"/>
  </cols>
  <sheetData>
    <row r="1" spans="1:6" s="35" customFormat="1" ht="16.5" customHeight="1" x14ac:dyDescent="0.25">
      <c r="E1" s="36" t="s">
        <v>162</v>
      </c>
    </row>
    <row r="2" spans="1:6" s="35" customFormat="1" ht="14.25" x14ac:dyDescent="0.25"/>
    <row r="3" spans="1:6" s="35" customFormat="1" ht="20.25" customHeight="1" x14ac:dyDescent="0.25">
      <c r="A3" s="170" t="s">
        <v>220</v>
      </c>
      <c r="B3" s="170"/>
      <c r="C3" s="170"/>
      <c r="D3" s="170"/>
      <c r="E3" s="170"/>
    </row>
    <row r="5" spans="1:6" ht="30" x14ac:dyDescent="0.25">
      <c r="A5" s="16" t="s">
        <v>0</v>
      </c>
      <c r="B5" s="16" t="s">
        <v>20</v>
      </c>
      <c r="C5" s="16" t="s">
        <v>21</v>
      </c>
      <c r="D5" s="16" t="s">
        <v>22</v>
      </c>
      <c r="E5" s="16" t="s">
        <v>27</v>
      </c>
    </row>
    <row r="6" spans="1:6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</row>
    <row r="7" spans="1:6" ht="81" customHeight="1" x14ac:dyDescent="0.25">
      <c r="A7" s="16">
        <v>1</v>
      </c>
      <c r="B7" s="39" t="s">
        <v>163</v>
      </c>
      <c r="C7" s="38">
        <v>43487</v>
      </c>
      <c r="D7" s="39">
        <v>94</v>
      </c>
      <c r="E7" s="112" t="s">
        <v>194</v>
      </c>
      <c r="F7" s="41"/>
    </row>
    <row r="8" spans="1:6" ht="75" x14ac:dyDescent="0.25">
      <c r="A8" s="16">
        <v>2</v>
      </c>
      <c r="B8" s="39" t="s">
        <v>163</v>
      </c>
      <c r="C8" s="38">
        <v>43515</v>
      </c>
      <c r="D8" s="40">
        <v>316</v>
      </c>
      <c r="E8" s="112" t="s">
        <v>195</v>
      </c>
    </row>
    <row r="9" spans="1:6" ht="75" x14ac:dyDescent="0.25">
      <c r="A9" s="16">
        <v>3</v>
      </c>
      <c r="B9" s="39" t="s">
        <v>163</v>
      </c>
      <c r="C9" s="38">
        <v>43543</v>
      </c>
      <c r="D9" s="40">
        <v>499</v>
      </c>
      <c r="E9" s="112" t="s">
        <v>196</v>
      </c>
    </row>
    <row r="10" spans="1:6" ht="237" customHeight="1" x14ac:dyDescent="0.25">
      <c r="A10" s="16">
        <v>4</v>
      </c>
      <c r="B10" s="39" t="s">
        <v>163</v>
      </c>
      <c r="C10" s="38">
        <v>43578</v>
      </c>
      <c r="D10" s="16">
        <v>737</v>
      </c>
      <c r="E10" s="112" t="s">
        <v>197</v>
      </c>
    </row>
    <row r="11" spans="1:6" ht="98.25" customHeight="1" x14ac:dyDescent="0.25">
      <c r="A11" s="16">
        <v>5</v>
      </c>
      <c r="B11" s="39" t="s">
        <v>163</v>
      </c>
      <c r="C11" s="38">
        <v>43593</v>
      </c>
      <c r="D11" s="16">
        <v>824</v>
      </c>
      <c r="E11" s="113" t="s">
        <v>198</v>
      </c>
    </row>
    <row r="12" spans="1:6" ht="152.25" customHeight="1" x14ac:dyDescent="0.25">
      <c r="A12" s="16">
        <v>6</v>
      </c>
      <c r="B12" s="39" t="s">
        <v>163</v>
      </c>
      <c r="C12" s="38">
        <v>43622</v>
      </c>
      <c r="D12" s="16">
        <v>996</v>
      </c>
      <c r="E12" s="112" t="s">
        <v>193</v>
      </c>
    </row>
    <row r="13" spans="1:6" ht="75" x14ac:dyDescent="0.25">
      <c r="A13" s="39">
        <v>7</v>
      </c>
      <c r="B13" s="39" t="s">
        <v>163</v>
      </c>
      <c r="C13" s="38">
        <v>43633</v>
      </c>
      <c r="D13" s="16">
        <v>1065</v>
      </c>
      <c r="E13" s="114" t="s">
        <v>199</v>
      </c>
    </row>
    <row r="14" spans="1:6" ht="90" x14ac:dyDescent="0.25">
      <c r="A14" s="95">
        <v>8</v>
      </c>
      <c r="B14" s="39" t="s">
        <v>163</v>
      </c>
      <c r="C14" s="38">
        <v>43664</v>
      </c>
      <c r="D14" s="95">
        <v>1229</v>
      </c>
      <c r="E14" s="114" t="s">
        <v>211</v>
      </c>
    </row>
    <row r="15" spans="1:6" ht="135" x14ac:dyDescent="0.25">
      <c r="A15" s="39">
        <v>9</v>
      </c>
      <c r="B15" s="39" t="s">
        <v>163</v>
      </c>
      <c r="C15" s="38">
        <v>43683</v>
      </c>
      <c r="D15" s="95">
        <v>1364</v>
      </c>
      <c r="E15" s="114" t="s">
        <v>213</v>
      </c>
    </row>
    <row r="16" spans="1:6" ht="75" x14ac:dyDescent="0.25">
      <c r="A16" s="95">
        <v>10</v>
      </c>
      <c r="B16" s="39" t="s">
        <v>163</v>
      </c>
      <c r="C16" s="38">
        <v>43707</v>
      </c>
      <c r="D16" s="95">
        <v>1521</v>
      </c>
      <c r="E16" s="114" t="s">
        <v>212</v>
      </c>
    </row>
    <row r="17" spans="1:5" ht="195" x14ac:dyDescent="0.25">
      <c r="A17" s="39">
        <v>11</v>
      </c>
      <c r="B17" s="39" t="s">
        <v>163</v>
      </c>
      <c r="C17" s="97">
        <v>43731</v>
      </c>
      <c r="D17" s="95">
        <v>1671</v>
      </c>
      <c r="E17" s="114" t="s">
        <v>214</v>
      </c>
    </row>
    <row r="18" spans="1:5" ht="105" x14ac:dyDescent="0.25">
      <c r="A18" s="110">
        <v>12</v>
      </c>
      <c r="B18" s="39" t="s">
        <v>163</v>
      </c>
      <c r="C18" s="97">
        <v>43748</v>
      </c>
      <c r="D18" s="110">
        <v>1823</v>
      </c>
      <c r="E18" s="114" t="s">
        <v>226</v>
      </c>
    </row>
    <row r="19" spans="1:5" ht="75" x14ac:dyDescent="0.25">
      <c r="A19" s="39">
        <v>13</v>
      </c>
      <c r="B19" s="39" t="s">
        <v>163</v>
      </c>
      <c r="C19" s="97">
        <v>43759</v>
      </c>
      <c r="D19" s="110">
        <v>1904</v>
      </c>
      <c r="E19" s="114" t="s">
        <v>225</v>
      </c>
    </row>
    <row r="20" spans="1:5" ht="144" customHeight="1" x14ac:dyDescent="0.25">
      <c r="A20" s="110">
        <v>14</v>
      </c>
      <c r="B20" s="39" t="s">
        <v>163</v>
      </c>
      <c r="C20" s="97">
        <v>43781</v>
      </c>
      <c r="D20" s="110">
        <v>2042</v>
      </c>
      <c r="E20" s="114" t="s">
        <v>228</v>
      </c>
    </row>
    <row r="21" spans="1:5" ht="120" x14ac:dyDescent="0.25">
      <c r="A21" s="39">
        <v>15</v>
      </c>
      <c r="B21" s="39" t="s">
        <v>163</v>
      </c>
      <c r="C21" s="97">
        <v>43816</v>
      </c>
      <c r="D21" s="110">
        <v>2222</v>
      </c>
      <c r="E21" s="114" t="s">
        <v>227</v>
      </c>
    </row>
  </sheetData>
  <mergeCells count="1">
    <mergeCell ref="A3:E3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"/>
  <sheetViews>
    <sheetView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15.85546875" style="70" customWidth="1"/>
    <col min="2" max="2" width="18.28515625" style="70" customWidth="1"/>
    <col min="3" max="3" width="16.85546875" style="70" customWidth="1"/>
    <col min="4" max="4" width="15" style="43" customWidth="1"/>
    <col min="5" max="5" width="12.28515625" style="43" customWidth="1"/>
    <col min="6" max="6" width="12.5703125" style="43" customWidth="1"/>
    <col min="7" max="7" width="14.5703125" style="43" customWidth="1"/>
    <col min="8" max="8" width="14.28515625" style="43" customWidth="1"/>
    <col min="9" max="9" width="15.42578125" style="43" customWidth="1"/>
    <col min="10" max="16384" width="9.140625" style="70"/>
  </cols>
  <sheetData>
    <row r="1" spans="1:9" s="68" customFormat="1" x14ac:dyDescent="0.25">
      <c r="A1" s="67"/>
      <c r="B1" s="67"/>
      <c r="C1" s="67"/>
      <c r="D1" s="43"/>
      <c r="E1" s="43"/>
      <c r="F1" s="43"/>
      <c r="G1" s="43"/>
      <c r="H1" s="172" t="s">
        <v>173</v>
      </c>
      <c r="I1" s="172"/>
    </row>
    <row r="2" spans="1:9" s="68" customFormat="1" x14ac:dyDescent="0.25">
      <c r="A2" s="67"/>
      <c r="B2" s="67"/>
      <c r="C2" s="67"/>
      <c r="D2" s="43"/>
      <c r="E2" s="43"/>
      <c r="F2" s="43"/>
      <c r="G2" s="43"/>
      <c r="H2" s="43"/>
      <c r="I2" s="43"/>
    </row>
    <row r="3" spans="1:9" s="68" customFormat="1" x14ac:dyDescent="0.25">
      <c r="A3" s="148" t="s">
        <v>174</v>
      </c>
      <c r="B3" s="148"/>
      <c r="C3" s="148"/>
      <c r="D3" s="148"/>
      <c r="E3" s="148"/>
      <c r="F3" s="148"/>
      <c r="G3" s="148"/>
      <c r="H3" s="148"/>
      <c r="I3" s="148"/>
    </row>
    <row r="4" spans="1:9" s="68" customFormat="1" x14ac:dyDescent="0.25">
      <c r="A4" s="67"/>
      <c r="B4" s="67"/>
      <c r="C4" s="67"/>
      <c r="D4" s="43"/>
      <c r="E4" s="43"/>
      <c r="F4" s="43"/>
      <c r="G4" s="43"/>
      <c r="H4" s="43"/>
      <c r="I4" s="43"/>
    </row>
    <row r="5" spans="1:9" s="69" customFormat="1" ht="93.75" customHeight="1" x14ac:dyDescent="0.25">
      <c r="A5" s="143" t="s">
        <v>175</v>
      </c>
      <c r="B5" s="143" t="s">
        <v>23</v>
      </c>
      <c r="C5" s="143" t="s">
        <v>88</v>
      </c>
      <c r="D5" s="17" t="s">
        <v>102</v>
      </c>
      <c r="E5" s="17" t="s">
        <v>103</v>
      </c>
      <c r="F5" s="17" t="s">
        <v>104</v>
      </c>
      <c r="G5" s="17" t="s">
        <v>176</v>
      </c>
      <c r="H5" s="17" t="s">
        <v>105</v>
      </c>
      <c r="I5" s="17" t="s">
        <v>106</v>
      </c>
    </row>
    <row r="6" spans="1:9" x14ac:dyDescent="0.25">
      <c r="A6" s="143"/>
      <c r="B6" s="143"/>
      <c r="C6" s="143"/>
      <c r="D6" s="17" t="s">
        <v>177</v>
      </c>
      <c r="E6" s="42" t="s">
        <v>178</v>
      </c>
      <c r="F6" s="42" t="s">
        <v>179</v>
      </c>
      <c r="G6" s="42" t="s">
        <v>180</v>
      </c>
      <c r="H6" s="42" t="s">
        <v>181</v>
      </c>
      <c r="I6" s="42" t="s">
        <v>182</v>
      </c>
    </row>
    <row r="7" spans="1:9" s="71" customFormat="1" x14ac:dyDescent="0.25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</row>
    <row r="8" spans="1:9" ht="124.5" customHeight="1" x14ac:dyDescent="0.25">
      <c r="A8" s="17" t="s">
        <v>183</v>
      </c>
      <c r="B8" s="17" t="s">
        <v>184</v>
      </c>
      <c r="C8" s="17" t="s">
        <v>184</v>
      </c>
      <c r="D8" s="72" t="e">
        <f>G8*I8</f>
        <v>#REF!</v>
      </c>
      <c r="E8" s="72" t="e">
        <f>'Целевые показатели'!#REF!</f>
        <v>#REF!</v>
      </c>
      <c r="F8" s="50">
        <f>'[1]Основные мероприятия'!H15</f>
        <v>1</v>
      </c>
      <c r="G8" s="72" t="e">
        <f>'Целевые показатели'!#REF!</f>
        <v>#REF!</v>
      </c>
      <c r="H8" s="72">
        <f>'Расходы на реализацию'!H7</f>
        <v>0.99778398334032303</v>
      </c>
      <c r="I8" s="72">
        <f>F8/H8</f>
        <v>1.0022209382959408</v>
      </c>
    </row>
    <row r="9" spans="1:9" ht="45" customHeight="1" x14ac:dyDescent="0.25">
      <c r="I9" s="73"/>
    </row>
    <row r="10" spans="1:9" x14ac:dyDescent="0.25">
      <c r="A10" s="74" t="s">
        <v>185</v>
      </c>
      <c r="H10" s="171" t="s">
        <v>186</v>
      </c>
      <c r="I10" s="171"/>
    </row>
  </sheetData>
  <mergeCells count="6">
    <mergeCell ref="H10:I10"/>
    <mergeCell ref="A5:A6"/>
    <mergeCell ref="B5:B6"/>
    <mergeCell ref="C5:C6"/>
    <mergeCell ref="H1:I1"/>
    <mergeCell ref="A3:I3"/>
  </mergeCells>
  <pageMargins left="0.78740157480314965" right="0.78740157480314965" top="1.1811023622047245" bottom="0.39370078740157483" header="0.31496062992125984" footer="0.31496062992125984"/>
  <pageSetup paperSize="9" scale="9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Целевые показатели</vt:lpstr>
      <vt:lpstr>Основные мероприятия</vt:lpstr>
      <vt:lpstr>Муниципальное задание</vt:lpstr>
      <vt:lpstr>Расходы на реализацию</vt:lpstr>
      <vt:lpstr>Изменения</vt:lpstr>
      <vt:lpstr>Эффективность</vt:lpstr>
      <vt:lpstr>Изменения!Область_печати</vt:lpstr>
      <vt:lpstr>'Муниципальное задание'!Область_печати</vt:lpstr>
      <vt:lpstr>'Основные мероприятия'!Область_печати</vt:lpstr>
      <vt:lpstr>'Расходы на реализацию'!Область_печати</vt:lpstr>
      <vt:lpstr>'Целевые показатели'!Область_печати</vt:lpstr>
      <vt:lpstr>Эффективность!Область_печати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2020-02-25T12:34:17Z</dcterms:modified>
</cp:coreProperties>
</file>