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tabRatio="801" activeTab="5"/>
  </bookViews>
  <sheets>
    <sheet name="Целевые показатели" sheetId="2" r:id="rId1"/>
    <sheet name="Основные мероприятия" sheetId="3" r:id="rId2"/>
    <sheet name="Муниципальное задание" sheetId="4" r:id="rId3"/>
    <sheet name="Расходы на реализацию" sheetId="5" r:id="rId4"/>
    <sheet name="Изменения" sheetId="6" r:id="rId5"/>
    <sheet name="Эффективность" sheetId="7" r:id="rId6"/>
  </sheets>
  <definedNames>
    <definedName name="_xlnm.Print_Titles" localSheetId="4">Изменения!$5:$6</definedName>
    <definedName name="_xlnm.Print_Titles" localSheetId="1">'Основные мероприятия'!$5:$6</definedName>
    <definedName name="_xlnm.Print_Titles" localSheetId="3">'Расходы на реализацию'!$5:$6</definedName>
    <definedName name="_xlnm.Print_Titles" localSheetId="0">'Целевые показатели'!$5:$7</definedName>
    <definedName name="_xlnm.Print_Area" localSheetId="4">Изменения!$A$1:$E$18</definedName>
    <definedName name="_xlnm.Print_Area" localSheetId="2">'Муниципальное задание'!$A$1:$H$14</definedName>
    <definedName name="_xlnm.Print_Area" localSheetId="1">'Основные мероприятия'!$A$1:$H$48</definedName>
    <definedName name="_xlnm.Print_Area" localSheetId="3">'Расходы на реализацию'!$A$1:$F$98</definedName>
    <definedName name="_xlnm.Print_Area" localSheetId="0">'Целевые показатели'!$A$1:$J$32</definedName>
    <definedName name="_xlnm.Print_Area" localSheetId="5">Эффективность!$A$1:$I$10</definedName>
  </definedNames>
  <calcPr calcId="162913"/>
</workbook>
</file>

<file path=xl/calcChain.xml><?xml version="1.0" encoding="utf-8"?>
<calcChain xmlns="http://schemas.openxmlformats.org/spreadsheetml/2006/main">
  <c r="I49" i="3" l="1"/>
  <c r="F8" i="7" s="1"/>
  <c r="E98" i="5" l="1"/>
  <c r="E96" i="5"/>
  <c r="E95" i="5"/>
  <c r="E94" i="5"/>
  <c r="D92" i="5"/>
  <c r="C92" i="5"/>
  <c r="D91" i="5"/>
  <c r="E91" i="5" s="1"/>
  <c r="C91" i="5"/>
  <c r="C89" i="5"/>
  <c r="E88" i="5"/>
  <c r="E86" i="5"/>
  <c r="E84" i="5"/>
  <c r="E82" i="5"/>
  <c r="E80" i="5"/>
  <c r="E78" i="5"/>
  <c r="E76" i="5"/>
  <c r="D74" i="5"/>
  <c r="E74" i="5" s="1"/>
  <c r="C74" i="5"/>
  <c r="D73" i="5"/>
  <c r="D71" i="5" s="1"/>
  <c r="C73" i="5"/>
  <c r="E70" i="5"/>
  <c r="E69" i="5"/>
  <c r="E68" i="5"/>
  <c r="E67" i="5"/>
  <c r="E66" i="5"/>
  <c r="E65" i="5"/>
  <c r="E64" i="5"/>
  <c r="E63" i="5"/>
  <c r="E61" i="5"/>
  <c r="E59" i="5"/>
  <c r="E58" i="5"/>
  <c r="E57" i="5"/>
  <c r="E56" i="5"/>
  <c r="E55" i="5"/>
  <c r="E53" i="5"/>
  <c r="E52" i="5"/>
  <c r="E51" i="5"/>
  <c r="E50" i="5"/>
  <c r="E48" i="5"/>
  <c r="E46" i="5"/>
  <c r="E44" i="5"/>
  <c r="E41" i="5"/>
  <c r="E39" i="5"/>
  <c r="E37" i="5"/>
  <c r="E35" i="5"/>
  <c r="E33" i="5"/>
  <c r="E32" i="5"/>
  <c r="E30" i="5"/>
  <c r="E28" i="5"/>
  <c r="E26" i="5"/>
  <c r="E24" i="5"/>
  <c r="E22" i="5"/>
  <c r="D19" i="5"/>
  <c r="E19" i="5" s="1"/>
  <c r="E18" i="5"/>
  <c r="E16" i="5"/>
  <c r="C15" i="5"/>
  <c r="D14" i="5"/>
  <c r="C14" i="5"/>
  <c r="D13" i="5"/>
  <c r="C13" i="5"/>
  <c r="C8" i="5" s="1"/>
  <c r="D12" i="5" l="1"/>
  <c r="D15" i="5"/>
  <c r="E15" i="5"/>
  <c r="E92" i="5"/>
  <c r="E14" i="5"/>
  <c r="C9" i="5"/>
  <c r="C12" i="5"/>
  <c r="C10" i="5"/>
  <c r="D89" i="5"/>
  <c r="E89" i="5" s="1"/>
  <c r="D10" i="5"/>
  <c r="D9" i="5"/>
  <c r="C71" i="5"/>
  <c r="D8" i="5"/>
  <c r="E13" i="5"/>
  <c r="E9" i="5" l="1"/>
  <c r="E71" i="5"/>
  <c r="E10" i="5"/>
  <c r="E12" i="5"/>
  <c r="D7" i="5"/>
  <c r="E8" i="5"/>
  <c r="C7" i="5"/>
  <c r="H7" i="5" l="1"/>
  <c r="H8" i="7" s="1"/>
  <c r="E7" i="5"/>
  <c r="L33" i="2" l="1"/>
  <c r="N33" i="2" l="1"/>
  <c r="G8" i="7" s="1"/>
  <c r="E8" i="7"/>
  <c r="H32" i="2"/>
  <c r="G32" i="2"/>
  <c r="I31" i="2"/>
  <c r="H31" i="2"/>
  <c r="G31" i="2"/>
  <c r="I30" i="2"/>
  <c r="H30" i="2"/>
  <c r="G30" i="2"/>
  <c r="I29" i="2"/>
  <c r="H29" i="2"/>
  <c r="G29" i="2"/>
  <c r="I28" i="2"/>
  <c r="H28" i="2"/>
  <c r="G28" i="2"/>
  <c r="H27" i="2"/>
  <c r="G27" i="2"/>
  <c r="I26" i="2"/>
  <c r="H26" i="2"/>
  <c r="G26" i="2"/>
  <c r="I25" i="2"/>
  <c r="H25" i="2"/>
  <c r="G25" i="2"/>
  <c r="I24" i="2"/>
  <c r="H24" i="2"/>
  <c r="G24" i="2"/>
  <c r="I23" i="2"/>
  <c r="H23" i="2"/>
  <c r="G23" i="2"/>
  <c r="I22" i="2"/>
  <c r="H22" i="2"/>
  <c r="G22" i="2"/>
  <c r="I21" i="2"/>
  <c r="H21" i="2"/>
  <c r="G21" i="2"/>
  <c r="I20" i="2"/>
  <c r="H20" i="2"/>
  <c r="G20" i="2"/>
  <c r="I19" i="2"/>
  <c r="H19" i="2"/>
  <c r="G19" i="2"/>
  <c r="I18" i="2"/>
  <c r="H18" i="2"/>
  <c r="G18" i="2"/>
  <c r="I17" i="2"/>
  <c r="H17" i="2"/>
  <c r="G17" i="2"/>
  <c r="I16" i="2"/>
  <c r="H16" i="2"/>
  <c r="G16" i="2"/>
  <c r="I15" i="2"/>
  <c r="H15" i="2"/>
  <c r="G15" i="2"/>
  <c r="I14" i="2"/>
  <c r="H14" i="2"/>
  <c r="G14" i="2"/>
  <c r="I13" i="2"/>
  <c r="H13" i="2"/>
  <c r="G13" i="2"/>
  <c r="I12" i="2"/>
  <c r="H12" i="2"/>
  <c r="G12" i="2"/>
  <c r="I11" i="2"/>
  <c r="H11" i="2"/>
  <c r="G11" i="2"/>
  <c r="I10" i="2"/>
  <c r="H10" i="2"/>
  <c r="G10" i="2"/>
  <c r="I9" i="2"/>
  <c r="H9" i="2"/>
  <c r="G9" i="2"/>
  <c r="I8" i="7" l="1"/>
  <c r="D8" i="7" s="1"/>
  <c r="F14" i="4"/>
  <c r="D14" i="4"/>
  <c r="G9" i="4"/>
  <c r="G10" i="4"/>
  <c r="G11" i="4"/>
  <c r="G12" i="4"/>
  <c r="G13" i="4"/>
  <c r="G8" i="4"/>
  <c r="G14" i="4" l="1"/>
</calcChain>
</file>

<file path=xl/sharedStrings.xml><?xml version="1.0" encoding="utf-8"?>
<sst xmlns="http://schemas.openxmlformats.org/spreadsheetml/2006/main" count="603" uniqueCount="333">
  <si>
    <t>Наименование показателя</t>
  </si>
  <si>
    <t>Ед. изм.</t>
  </si>
  <si>
    <t>факт на конец отчетного периода</t>
  </si>
  <si>
    <t>Срок выполнения плановый</t>
  </si>
  <si>
    <t>Проблемы, возникшие в ходе реализации мероприятия</t>
  </si>
  <si>
    <t>Факт по состоянию на конец отчетного периода</t>
  </si>
  <si>
    <t>тыс. руб.</t>
  </si>
  <si>
    <t>Расходы бюджета  муниципального образования на оказание муниципальной услуги</t>
  </si>
  <si>
    <t>Оценка расходов на отчетный год согласно муниципальной программе, тыс. руб.</t>
  </si>
  <si>
    <t>Фактические расходы на отчетную дату, тыс. руб.</t>
  </si>
  <si>
    <t>Отношение фактических расходов к оценке расходов, %</t>
  </si>
  <si>
    <t>Всего:</t>
  </si>
  <si>
    <t>Средства краевого бюджета</t>
  </si>
  <si>
    <t>Средства местного бюджета</t>
  </si>
  <si>
    <t>Внебюджетные средства</t>
  </si>
  <si>
    <t>Источник финансирования</t>
  </si>
  <si>
    <t>Вид правового акта</t>
  </si>
  <si>
    <t>Дата принятия</t>
  </si>
  <si>
    <t>Номер</t>
  </si>
  <si>
    <t>Координатор</t>
  </si>
  <si>
    <t>%</t>
  </si>
  <si>
    <t>тыс.чел.</t>
  </si>
  <si>
    <t>Суть изменений (краткое изложение)</t>
  </si>
  <si>
    <t>шт.</t>
  </si>
  <si>
    <t>Обеспечение государственных гарантий реализации прав на получение общедоступного и бесплатного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</si>
  <si>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</si>
  <si>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Осуществление отдельных государственных полномочий по обеспечению выплаты компенсаци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</si>
  <si>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Средства федерального бюджета</t>
  </si>
  <si>
    <t>Осуществление отдельных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расположенных на территории Краснодарского края, проживающих и работающих в сельской местности</t>
  </si>
  <si>
    <t>Наименование целевого показателя (индикатора)</t>
  </si>
  <si>
    <t>Значение целевого показателя (индикатора)</t>
  </si>
  <si>
    <t>факт на начало отчетного периода (за прошлый год)</t>
  </si>
  <si>
    <t>Темп роста к уровню прошлого года, %</t>
  </si>
  <si>
    <t xml:space="preserve">Обоснование отклонений значений целевого показателя (индикатора) на конец отчетного периода  </t>
  </si>
  <si>
    <t>Численность обучающихся по программам общего образования в общеобразовательных организациях Темрюкского района</t>
  </si>
  <si>
    <t>Удельный вес численности обучающихся в организациях общего образования, обучающихся по новым федеральным государственным образовательным стандартам</t>
  </si>
  <si>
    <t>Отношение среднего балла единого государственного экзамена (в расчете на 1 предмет) в 10 процентах школ с лучшими результатами единого государственного экзамена к среднему баллу единого государственного экзамена (в расчете на 1 предмет) в 10 процентах школ с худшими результатами единого государственного экзамена</t>
  </si>
  <si>
    <t>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t>
  </si>
  <si>
    <t>Доля детей и молодежи в возрасте 5 –18 лет, охваченных образовательными  программами дополнительного образования</t>
  </si>
  <si>
    <t>Выполнение муниципальных заданий  муниципальными организациями</t>
  </si>
  <si>
    <t>Обустройство ограждения территории</t>
  </si>
  <si>
    <t>Обеспечение охраны образовательных организаций специализированными службами</t>
  </si>
  <si>
    <t xml:space="preserve">Приведение в соответствие с нормативными   требованиями (устранение замечаний надзорных органов)  </t>
  </si>
  <si>
    <t>Обеспечение системы образования Темрюкского района высоквалифицированными кадрами</t>
  </si>
  <si>
    <t xml:space="preserve">Поддержка талантливой молодежи </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</si>
  <si>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</si>
  <si>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</si>
  <si>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Срок выполнения фактический</t>
  </si>
  <si>
    <t>Муниципальная программа "Развитие образования в Темрюкском районе"</t>
  </si>
  <si>
    <t>управление образованием, образовательные учреждения</t>
  </si>
  <si>
    <t>Обеспечение льготным питанием  не менее 800 учащихся</t>
  </si>
  <si>
    <t>Выполнение  организациями дошкольного образования муниципального задания</t>
  </si>
  <si>
    <t>Выполнение  организациями  общего образования муниципального задания</t>
  </si>
  <si>
    <t>Выполнение  организациями дополнительного образования детей муниципального задания</t>
  </si>
  <si>
    <t>Организация льготного питания для  указанной категории учащихся</t>
  </si>
  <si>
    <t>Обеспечение выплат указанной категории граждан</t>
  </si>
  <si>
    <t>Выплаты 100% работникам указанной категории</t>
  </si>
  <si>
    <t>Обеспечение выплат указанной категории работников</t>
  </si>
  <si>
    <t>Сокращение количества предписаний надзорных органов, повышение качества образования, повышение эффективности использования бюджетных средств</t>
  </si>
  <si>
    <t>ежемесячно</t>
  </si>
  <si>
    <t>ежеквартально</t>
  </si>
  <si>
    <t>Обеспечены выплаты указанной категории граждан</t>
  </si>
  <si>
    <t>ежедневно, в дни проведения учебных занятий</t>
  </si>
  <si>
    <t>Основное мероприятие "Приведение в соотвествие с действующим законодательством материально-технической базы образовательных организаций и их деятельности в области безопасности"</t>
  </si>
  <si>
    <t>x</t>
  </si>
  <si>
    <t>Ответственный исполнитель</t>
  </si>
  <si>
    <t>Прочие мероприятия в области образования</t>
  </si>
  <si>
    <t>Доля учащихся дневных школ, обучающихся во вторую смену</t>
  </si>
  <si>
    <t>Доля общеобразовательных организаций, имеющих скорость доступа к сети «Интернет» не менее 2 Мб/с</t>
  </si>
  <si>
    <t>Доступность дошкольного образования (отношение численности детей в возрасте от 1,5 до 3 лет, получивших дошкольное образование в текущем году, к сумме численности детей в возрасте от 1,5 до 3 лет, получающих дошкольное образование в текущем году, и численности детей в возрасте от 1,5 до 3 лет, находящихся в очереди на получение в текущем году дошкольного образования)</t>
  </si>
  <si>
    <t>Основное мероприятие "Создание условий для функционирования образовательных организаций в соответствии с современными требованиями"</t>
  </si>
  <si>
    <t xml:space="preserve">Прочие расходы в области образования  </t>
  </si>
  <si>
    <t>Основное мероприятие "Обеспечение организационных, информационных и методических условий для реализации муниципальной программы, включая руководство в сфере образования"</t>
  </si>
  <si>
    <t>Обеспечены выплаты 100% работникам указанной категории</t>
  </si>
  <si>
    <t>Эффективность реализации муниципальной программы, подпрограммы</t>
  </si>
  <si>
    <t>Степень достижения плановых значений целевых показателей</t>
  </si>
  <si>
    <t>Степень реализации мероприятий</t>
  </si>
  <si>
    <t>Степень соответствия запланированному уровню расходов</t>
  </si>
  <si>
    <t>Эффективность использования средств бюджета муниципального образования</t>
  </si>
  <si>
    <t xml:space="preserve">январь-декабрь </t>
  </si>
  <si>
    <t>Устройство и обслуживание систем видеонаблюдения</t>
  </si>
  <si>
    <t>Обеспечение независимой объективной оценки качества знаний выпуск-ников 9, 11(12) классов в соответствии с нормативными требованиями</t>
  </si>
  <si>
    <t>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Краснодарском крае</t>
  </si>
  <si>
    <t>Капитальный, текущий ремонт, проектирование и оценка проектов, материально-техническое обеспечение образовательных организаций</t>
  </si>
  <si>
    <t>Организация и проведение государственной  (итоговой) аттестации, в том числе софинансирование</t>
  </si>
  <si>
    <t>Обеспечение общедоступного и бесплатного дошкольного образования в муниципальных дошкольных образовательных организациях</t>
  </si>
  <si>
    <t>Обеспечение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</si>
  <si>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Обеспечение дополнительного образования детей в муниципальных образовательных организациях дополнительного образования</t>
  </si>
  <si>
    <t>Мероприятия по повышению противопожарной безопасности образовательных организаций</t>
  </si>
  <si>
    <t>Установка системы стрелец-мониторинг, вывод сигнала на пульт 01, обслуживание</t>
  </si>
  <si>
    <t>Обслуживание средств тревожной сигнализации вневедомственной охраной, техническое обслуживание "тревожной кнопки", установка "тревожной кнопки" в новых помещениях</t>
  </si>
  <si>
    <t>Материально-техническое и финансовое обеспечение деятельности управления образованием</t>
  </si>
  <si>
    <t>Финансовое обеспечение деятельности муниципальных казенных учреждений, подведомственных управлению образованием</t>
  </si>
  <si>
    <t>Обеспечение системы образования Темрюкского района высококвалифицированными кадрами</t>
  </si>
  <si>
    <t xml:space="preserve">Организация и проведение государственной (итоговой)  аттестации в том числе софинансирование  </t>
  </si>
  <si>
    <t>№ п/п</t>
  </si>
  <si>
    <t>Компенсационная выплата за наем (поднаем) жилья педагогическим и руководящим работникам муниципальных общеобразовательных организаций</t>
  </si>
  <si>
    <t>Форма 1</t>
  </si>
  <si>
    <t>план на конец отчетного (текущего) года</t>
  </si>
  <si>
    <t>Абсолютное отклонение факта от плана</t>
  </si>
  <si>
    <t>Относительное отклонение факта от плана, %</t>
  </si>
  <si>
    <t>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t>
  </si>
  <si>
    <t xml:space="preserve">Численность обучающихся по программам общего образования в расчете на 1 учителя (с 2018 года - на педагогического работника) </t>
  </si>
  <si>
    <t>Форма 2</t>
  </si>
  <si>
    <t>Ожидаемый непосредственный результат</t>
  </si>
  <si>
    <t>Форма 3</t>
  </si>
  <si>
    <t>Предоставление дошкольного образования</t>
  </si>
  <si>
    <t>Предоставление начального, основного среднего общего образования</t>
  </si>
  <si>
    <t>Предоставление дополнительного образования в образовательных учреждениях дополнительного образования детей общей, спортивной и специализированной направленности</t>
  </si>
  <si>
    <t xml:space="preserve">Итого </t>
  </si>
  <si>
    <t>Форма 5</t>
  </si>
  <si>
    <t>Постановление администрации муниципального образования Темрюкский район "О внесении изменений в постановление администрации муниципального образования Темрюкский район  от 30.10.2015 года № 777 "Об утверждении муниципальной программы "Развитие образования в Темрюкском районе"</t>
  </si>
  <si>
    <t>Форма 4</t>
  </si>
  <si>
    <t>Основное мероприятие муниципальной программы "Создание условий для функционирования образовательных организаций в соответствии с современными требованиями"</t>
  </si>
  <si>
    <t>Основное мероприятие муниципальной программы "Обеспечение организационных, информационных и методических условий для реализации муниципальной программы, включая руководство в сфере образования"</t>
  </si>
  <si>
    <t>Основное мероприятие муниципальной программы "Приведение в соотвествие с действующим законодательством материально-технической базы образовательных организаций и их деятельности в области безопасности"</t>
  </si>
  <si>
    <t>Устройство систем видеонаблюдения в образовательных организациях, их техническое обслуживание, в том числе софинансирование 10%</t>
  </si>
  <si>
    <t>Форма № 6</t>
  </si>
  <si>
    <t>Степень реализации муниципальной программы</t>
  </si>
  <si>
    <t>ЭРмп</t>
  </si>
  <si>
    <t>СРм</t>
  </si>
  <si>
    <t>СРмп</t>
  </si>
  <si>
    <t>Управление образованием администрации муниципального образования Темрюкский район</t>
  </si>
  <si>
    <t>Начальник управления образованием</t>
  </si>
  <si>
    <t>Е.В. Руденко</t>
  </si>
  <si>
    <t>январь-декабрь</t>
  </si>
  <si>
    <t>ежедневно, в дни проведе-ния учебных занятий</t>
  </si>
  <si>
    <t xml:space="preserve">Обучение работников образования
 и оценка  условий труда согласно  законодательству, проведение энергоаудита, проведение ЛВС, работы в ОО по компьютеризации и др.
 </t>
  </si>
  <si>
    <t>Выполнение  образовательными организациями  муниципального задания</t>
  </si>
  <si>
    <t>Количество центров образования цифрового и гуманитарного профилей «Точка роста»</t>
  </si>
  <si>
    <t>Обновление материально-технической базы для формирования у обучающихся общеобразовательных школ современных навыков по предметной области «Технология» и других предметных областей</t>
  </si>
  <si>
    <t>Обеспечено льготное питание   857 учащихся</t>
  </si>
  <si>
    <t>Приведение в соответствие с требованиями надзорных органов   в  ОО</t>
  </si>
  <si>
    <t>Установка системы стрелец-мониторинг, вывод сигнала на пульт 01</t>
  </si>
  <si>
    <t>Участие в профилактике терроризма  в части обеспечения инженерно-технической защищенности мунципальных образовательных организаций</t>
  </si>
  <si>
    <t>кол-во организаций (шт.)</t>
  </si>
  <si>
    <t>чел.</t>
  </si>
  <si>
    <t>Организация питания обучающихся классов (групп) казачьей направленности</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</si>
  <si>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осуществляющих подготовку спортивного резерва, и муниципальных образовательных учреждений дополнительного образования детей Краснодарского края отраслей "Образование" и "Физическая культура и спорт"</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</si>
  <si>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 (софинансирование)</t>
  </si>
  <si>
    <t xml:space="preserve">Единовременная выплата молодым педагогам, окончившим профессиональные педагогические учебные заведения в текущем году и поступившим на работу в муниципальные образовательные организации в текущем году (в том числе окончившим в 2015, 2016 годах и прошедшим службу в Российской армии)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</si>
  <si>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расположенных в сельской местности и малых городах (создание (обновление) материально-технической бызы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</si>
  <si>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Организация предоставления дополнительного образования детям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Краснодарского края  (проведение медицинских осмотров лиц, занимающихся физической культурой и спортом по углубленной программе медицинского обследования) (софинансирование)</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</si>
  <si>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рамках реализации мероприятия регионального проекта Краснодарского края "Совремренная школа" (обновление материально-технической базы для формирования у обучающихся современных навыков по предметной области " Технология" и других предметных областей)</t>
  </si>
  <si>
    <t>Создание доступной среды в ОО</t>
  </si>
  <si>
    <t>Выполнение требований по медицинскому обеспечению лиц, проходящих спортивную подготовку в учреждениях дополнительного образования</t>
  </si>
  <si>
    <t xml:space="preserve">январь-декабрь  </t>
  </si>
  <si>
    <t>Организация питания учащихся  общеобразовательных учреждений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</si>
  <si>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территории, прилегающих к зданиям и сооружениям муниципальных образовательных организаций)</t>
  </si>
  <si>
    <t>Внедрение целевой модели цифровой образовательной среды в общеобразовательных организациях</t>
  </si>
  <si>
    <t>Снос аварийных объектов</t>
  </si>
  <si>
    <t>в 2020 году в 90 ОО</t>
  </si>
  <si>
    <t>Созданы условия для формирования у учащихся современных навыков по учебным предметам, в 2020 году - по химии, биологии  и физике в 3-х школах</t>
  </si>
  <si>
    <t>Обеспечение квалифицированными кадрами школ района  за счет социальной поддержки, 15 человек</t>
  </si>
  <si>
    <t xml:space="preserve">октябрь-декабрь   </t>
  </si>
  <si>
    <t>Увеличение районных средств на: текущий ремонт узла погодного регулирования тепловой энергии  МАОУ СОШ №13,  технологическое присоединение к электрическим сетям МБОУ ООШ №32 и  МБДОУ ДС ОВ № 6; капитальный ремонт МБДОУ ДС №31(проведение торгов);приобретение постельного белья для  ДОУ; монтаж пожарной сигнализации и оповещения людей о пожаре в МАОУ СОШ № 13.</t>
  </si>
  <si>
    <t>Перераспределение районных средств в связи: с переносом 500 тыс. рублей  в раздел противопожарной безопасности, в связи с уточнением направления расходования средств на приведение в соответствие с требованиями надзорных органов; экономией по заработной плате в общеобразовательных учреждениях, в связи с сокращением поваров; экономия по питанию в МБДОУ ДС №14 ,15, в связи с закрытием дошкольных учреждений на капитальный ремонт; экономией по питанию с учетом фактического хождения детей. Увеличение районных средств на: текущий ремонт кровли   МБОУ СОШ №2; капитальный ремонт помещений в МБОУ СОШ №17;   ремонт отмостки МБОУ СОШ №22; МБОУ ООШ №14 проведение экспертизы; ремонт септика МБДОУ ДС №20; текущий ремонт кровли МБОУ СОШ №18; увеличение цены питания на одного учащегося из многодетных семей 35 рублей и 45 рублей на одного учащегося из малообеспеченных семей; выплату заработной платы работникам дошкольных образовательных учреждений МБДОУ ДС  №14, 15, 31, в связи с проведением капитального ремонта;  повышение квалификации руководителей и заместителей директоров общеобразовательных учреждений; мероприятия по повышению противопожарной безопасности образовательных организаций.</t>
  </si>
  <si>
    <t>Уменьшение бюджетных ассигнований, в связи с корректировкой сводной бюджетной росписи (в связи с ошибкой, допущенной МОНиМП при указании целевого назначения средств) на ДОУ № 31. Увеличение районных средств на:  установку тревожных кнопок в МБОУ С(О)ОШ № 6,8,9,10,12,18,21,27,30; МБДОУ ДС №1,2,5,11,17, 28,35,36; МБУ ДО ЦДЮТиЭ, МБУ ДО ДМЦ; обслуживание тревожной кнопки в МБОУСОШ № 3,11,29, в связи с установкой второй кнопки во втором здании; награждение премиями лучших учителей  и победителей и призеров регионального этапа Всероссийской олимпиады школьников (МКУ ИМЦ)</t>
  </si>
  <si>
    <t>Увеличение бюджетных ассигнований за счет краевого бюджета на: оказание дополнительной помощи местным бюджетам для решения социально значимых вопросов местного назначения на 2020 год; внедрение инновационной программы «Самбо в школу» в рамках реализации основных и (или) дополнительных общеобразовательных программ в муниципальных общеобразовательных организациях.</t>
  </si>
  <si>
    <t>Обучены 45 педагогических и руководящий работника</t>
  </si>
  <si>
    <t>Организация и обеспечение бесплатным горячим питанием обучающихся по образовательным программам начального общего образования в муниципальных образовательных организациях</t>
  </si>
  <si>
    <t>Финансовое обеспечение непредвиденных расходов по организации  предоставления общедоступного и бесплатного дошкольного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созданию условий для осуществления присмотра и ухода  за детьми, содержанию детей в муниципальных образовательных  организациях  на софинансирование мероприятий в части  оснащения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t>
  </si>
  <si>
    <t>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</si>
  <si>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Независимая оценка пожарного риска</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</si>
  <si>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рпсположенных в сельской местности и малых городах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</si>
  <si>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Организация льготного питпния учащихся общеобразовательных учреждений</t>
  </si>
  <si>
    <t>Обеспечение функционирования системы персонифицированного финансирования дополнительного образования</t>
  </si>
  <si>
    <t>В перечень мероприятий добавлен новый пункт 1.1.50 (средства на персонифицированную модель оплаты дополнительного образования). Уточнению кревых средств, в связи с экономией и потребностями образовательных организаций. Перераспределение районных средств с экономии на изготовление проекта на автоматическую пожарную сигнализацию систему оповещения о пожаре, ремонт системы АПС в МБОУ СОШ №23; организацию питания учащихся общеобразовательных учреждений; организацию льготного питания учащихся общеобразовательных учреждений; обеспечение функционирования системы персонифицированного финансирования дополнительного образования</t>
  </si>
  <si>
    <t xml:space="preserve">Увеличение средств федерального  и краевого бюджетов на 2021-2023 годы на выплаты по классному руководству и питанию учащихся начальных классов. Перераспределение средств районного бюджета на 2023 год на софинансирование по питанию учащихся  начальных классов.  Увеличение средств краевого бюджета на 2020 год в связи с потребностями образовательных учреждений. Перераспределение муниципальных средств 2020 года  на  МАОУ СОШ № 13 ремонт актового зала; увеличение стоимости основного контракта МБ ДОУ ДС № 31, устройство автоматической пожарной сигнализации; на МБДОУ ДС № 43. Снятие средств экономии мунципального бюджета по итогам финансового года
</t>
  </si>
  <si>
    <t>Сведения о внесенных изменениях в муниципальную программу за 2020 год</t>
  </si>
  <si>
    <t>Оплата произведена по фактическим затратам, в результате сложилась экономия средств (5,3 тыс. рублей)</t>
  </si>
  <si>
    <t>Отчет о достигнутых значениях целевых показателей (индикаторов) муниципальной программы за 2020 год</t>
  </si>
  <si>
    <t>-</t>
  </si>
  <si>
    <t>Независия оценка пожарного риска</t>
  </si>
  <si>
    <t>Охват детей в возрасте от 5 до 18 лет, имеющих право на получение дополнительного образования в рамках системы персонифицированного финансирования</t>
  </si>
  <si>
    <t>Показатель введен в 2020 году</t>
  </si>
  <si>
    <t>Обеспечена независимая объективная оценка качества знаний выпускников 9, 11(12) классов в соответствии с нормативными требованиями</t>
  </si>
  <si>
    <t>Отчет о выполнении основных мероприятий муниципальной программы за 2020 год</t>
  </si>
  <si>
    <t xml:space="preserve">Обеспечение питания 100%   учащихся  дневных школ в дни проведения учебных занятий  </t>
  </si>
  <si>
    <t>Организация льготного питания учащихся общеобразовательных учреждений</t>
  </si>
  <si>
    <t>Капитальный, текущий ремонт  в 87  ОО за счет местного бюджета, приобретение оборудования образовательным учреждениям, текущий ремонт площадок. Капи-тальный, текущий ремонт, оснащение за счет краевого бюджета в 7 ОО в 2020 году</t>
  </si>
  <si>
    <t>Обеспечены льготным питанием учащиеся: из многодетных семей, относящихся к категории малообеспеченных, из малообеспеченных семей</t>
  </si>
  <si>
    <t>Обеспечение льготным питанием учащихся: из многодетных семей, относящихся к категории малообеспеченных, из малообеспеченных семей</t>
  </si>
  <si>
    <t>Выполнены  организациями дошкольного образования муниципальные задания</t>
  </si>
  <si>
    <t>Выполнены организациями  общего образования муниципальные задания</t>
  </si>
  <si>
    <t>Выполнены  организациями дополнительного образования детей муниципальные задания</t>
  </si>
  <si>
    <t xml:space="preserve">Обучены работники образования по ТБ
  согласно  требованиям законодательства,  обеспечена оплата за услуги предоставления к сети Интернет для школ
 </t>
  </si>
  <si>
    <t>ноябрь</t>
  </si>
  <si>
    <t>Снос аварийных зданий  в МБДОУ ДС № 31</t>
  </si>
  <si>
    <t>Снесены аварийные здания в МБДОУ ДС № 31</t>
  </si>
  <si>
    <t>Социальная поддержка  молодых специалистов указанной категории в  виде единовременной выплаты в размере 28736 рублей</t>
  </si>
  <si>
    <t>Осуществлена социальная поддержка  14 молодых специалистов указанной категории в  виде единовременной выплаты в размере 28736 рублей</t>
  </si>
  <si>
    <t>сентябрь</t>
  </si>
  <si>
    <t>Открыт Центр "Точка роста", в МБОУ СОШ № 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</si>
  <si>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</si>
  <si>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Проведен капитальный ремонт МБДОУ ДС № 31</t>
  </si>
  <si>
    <t>декабрь</t>
  </si>
  <si>
    <t>Капитальный ремонт МБДОУ ДС № 31</t>
  </si>
  <si>
    <t>Внедрение целевой модели цифровой образовательной среды в  общеобразовательных организациях</t>
  </si>
  <si>
    <t>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реализующих программы начального общего, основного общего и среднего общего образования, в том числе адаптированные основные общеобразовательные программы</t>
  </si>
  <si>
    <t>Создание условий для внедрения в  общеобразовательных организациях модели цифровой образовательной среды. Обновлено серверное и компьютерное оборудование</t>
  </si>
  <si>
    <t xml:space="preserve">Оновлено серверное оборудование в 3 школах (№ 2, 5, 8) </t>
  </si>
  <si>
    <t>январь</t>
  </si>
  <si>
    <t>сентябрь-декабрь</t>
  </si>
  <si>
    <t>Обеспечение бесплатного питания   учащихся 1-4 классов общеобразовательных школ</t>
  </si>
  <si>
    <t>Обеспечено бесплатное питание всех учащихся 1-4 классов общеобразовательных школ</t>
  </si>
  <si>
    <t>Обеспечение санитарных норм   в образовательных организациях, обеспечение образовательных организаций оборудованием  для обеззараживания воздуха, предназначенным для работы в присутствии людей</t>
  </si>
  <si>
    <t>Приобретены рецеркуляторы во все школы и детские сады, обеспечено обеззараживание воздуха в помещениях ОО</t>
  </si>
  <si>
    <t>август-декабрь</t>
  </si>
  <si>
    <t>Создание условий для повышения качества воспитательной работы с учащимися за счет  поддержки классных руководителей (выплаты ежемесячного  денежного вознаграждения 100 %  классных руководителей школ)</t>
  </si>
  <si>
    <t>Произведены выплаты ежемесячного  денежного вознаграждения 100 %  классных руководителей школ</t>
  </si>
  <si>
    <t xml:space="preserve">24% учащихся получили правополучение дополнительного образования в рамках системы персонифицированного финансирования  </t>
  </si>
  <si>
    <t>Выполнены противопожарные мероприятия в ОО в соотвествии с потребностями ОО, обеспечена противопожарная безопасность</t>
  </si>
  <si>
    <t>Независимая оценка пожарного риска (расчет компенсирующих инженерных мероприятий)</t>
  </si>
  <si>
    <t>Проведена оценка пожарного риска в МКУ ДМЦ</t>
  </si>
  <si>
    <t>в 2020 году в 38 ОО</t>
  </si>
  <si>
    <t>Обеспечена охрана 38 образовательных организаций специализированными службами</t>
  </si>
  <si>
    <t>в 2020 году в 87 ОО</t>
  </si>
  <si>
    <t xml:space="preserve">Обеспечено видеонаблюдение в  87 образовательных организациях  </t>
  </si>
  <si>
    <t>Обеспечено функционирование системы "Стрелец-мониторинг" в 90 образовательных организациях</t>
  </si>
  <si>
    <t xml:space="preserve">Ремонт ограждений территорий в 2020 году в 6 ОО </t>
  </si>
  <si>
    <t xml:space="preserve">Произведен ремонт ограждений территорий в 6 ОО </t>
  </si>
  <si>
    <t xml:space="preserve">Обслуживание «тревожной» кнопки в  90 ОО </t>
  </si>
  <si>
    <t xml:space="preserve">Осуществляется обслуживание «тревожной» кнопки в  90 ОО </t>
  </si>
  <si>
    <t>Обеспечено сокращение количества предписаний надзорных органов, повышение качества образования, повышение эффективности использования бюджетных средств</t>
  </si>
  <si>
    <t xml:space="preserve">январь-сентябрь </t>
  </si>
  <si>
    <t>Создан Центр "Точка роста" в МБОУ СОШ    № 10</t>
  </si>
  <si>
    <t>Обустроены пандусы в 2 ОО, приобретены тактильные таблички в 23 ОО</t>
  </si>
  <si>
    <t>Результаты оценки эффективности муниципальной программы за 2020 год</t>
  </si>
  <si>
    <t>Доступность дошкольного образования (отношение численности детей в возрасте от 3 до 7 лет, получивших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</si>
  <si>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СДмп/пз=</t>
  </si>
  <si>
    <t>СРмп=</t>
  </si>
  <si>
    <t>Муниципальная программа</t>
  </si>
  <si>
    <t>СДмп/ппз</t>
  </si>
  <si>
    <t>ССуз</t>
  </si>
  <si>
    <t>Эис</t>
  </si>
  <si>
    <t>ССуз=</t>
  </si>
  <si>
    <t>Наименование муниципальной программы, подпрограммы, мероприятия</t>
  </si>
  <si>
    <t>Оплата произведена по фактическим затратам, в результате сложилась экономия средств (83,5 тыс. рублей)</t>
  </si>
  <si>
    <t>Оплата произведена по фактическим затратам, в результате сложилась экономия средств (21,5 тыс. рублей)</t>
  </si>
  <si>
    <t>Оплата произведена по фактическим затратам, в результате сложилась экономия средств (21,4 тыс. рублей)</t>
  </si>
  <si>
    <t xml:space="preserve">Оплата произведена по фактическим затратам, в результате сложилась экономия средств (коммунальные услуги - 40,2 тыс.руб.). Контракты  расторгнуты в 2020 году по оплате отопления и технологических нужд в сумме 0,8  руб.,оплата потребления газа -0,6 руб.,оплата потребления электроэнергии-30,4 тыс. руб.,оплата водоснабжения и водоотведения-7,7 тыс. руб., а также обслуживание мест общего пользования остаток 0,7 руб.
</t>
  </si>
  <si>
    <t>Оплата произведена по фактическим затратам. Осуществлен возврат остатка средств в краевой бюджет (26.01.2021 года в сумме 543,5 тыс. рублей)</t>
  </si>
  <si>
    <t>Оплата произведена по фактическим затратам, в результате сложилась экономия средств (0,1 тыс. рублей)</t>
  </si>
  <si>
    <t>Оплата произведена по фактическим затратам, в результате сложилась экономия средств (20,3 тыс. рублей)</t>
  </si>
  <si>
    <t>Оплата произведена по фактическим затратам, в результате сложилась экономия средств (295,9 тыс. рублей)</t>
  </si>
  <si>
    <t>Осуществлены фактические расходы на питание  обучающихся, получающих начальное общее образование. Экономия средств связана с отсутствием учащихся по болезни, остаток средств в сумме 3125,1 тыс. рублей (в том числе за счет средств федерального бюджета - 2208,8 тыс. рублей, краевого -  697,5 тыс. рублей, местного - 218,8 тыс. рублей). Осуществлен возврат остатка средств в краевой бюджет (27.01.2021 года в сумме 2906,3 тыс. рублей)</t>
  </si>
  <si>
    <t>Оплата произведена по фактически отработанному времени. Осуществлен возврат остатка средств в краевой бюджет (26.01.2021 года в сумме 482,7 тыс. рублей)</t>
  </si>
  <si>
    <t>Оплата произведена по фактическим затратам, сложилась экономия средств (0,2 тыс. рублей)</t>
  </si>
  <si>
    <t>Оплата произведена по фактическим затратам, сложилась экономия средств (0,1 тыс. рублей)</t>
  </si>
  <si>
    <t>Оплата произведена по фактическим затратам, в результате сложилась экономия средств (210,5 тыс. рублей)</t>
  </si>
  <si>
    <t>Оплата произведена по фактическим затратам, сложилась экономия средств (7,6 тыс. рублей)</t>
  </si>
  <si>
    <t>Оплата произведена по фактическим затратам, в результате сложилась экономия средств (коммунальные платежи - 5,9 тыс. руб., фактические расходы - 1235,3 тыс. рублей). Контракты  расторгнуты в 2020 году по оплате за отопление - 5,9 тыс. рублей, по приобретению запчастей - 90,1 тыс. рублей, по поставке ГСМ -720,0 тыс. рублей; по оплате за стоянку - 423,7 тыс. рублей. В результате фактических расходов сложилась экономия средств  по налогам-1,5 тыс. рублей.</t>
  </si>
  <si>
    <t>Отчет о расходах на реализацию муниципальной программы за счет всех источников финансирования по состоянию за 2020 год</t>
  </si>
  <si>
    <t>Причины не полного освоения средств</t>
  </si>
  <si>
    <t>Оплата произведена по фактическим затратам, в результате сложилась экономия средств (коммунальные услуги - 1344,8 тыс. руб., фактические расходы - 570,9  тыс. рублей). Расторгнуты контракты в 2020 году  по оплате за отопление-309,7 тыс.руб, оплате потребления газа-293,3 тыс. руб. оплате потребления электроэнергии-497,8 тыс. руб.,оплате водоснабжения и водоотведения -244,0 тыс. руб. В результате фактических расходов сложилась экономия средств  по услугам по содержанию имущества вывоз ТБО - 10,8 тыс. рублей, питанию дошкольных учреждений-293,6 тыс. руб.(фактическое хождение детей), по начислению на выплатам по оплате труда - 266,5 тыс. руб., в связи с возвратом ФСС )</t>
  </si>
  <si>
    <t>Оплата произведена по фактическим затратам, в результате сложилась экономия средств (коммунальные услуги - 1931,7 тыс. руб., фактические расходы - 1,7 тыс. рублей). Контракты  расторгнуты в 2020 году по оплате отопления и технологических нужд в сумме 1144,2 тыс. руб.,оплате потребления газа -65,2 тыс. руб.,оплате потребления электроэнергии-553,9 тыс. руб.,оплате водоснабжения и водоотведения-168,4 тыс. руб.)</t>
  </si>
  <si>
    <t>Оплата произведена по фактическим затратам, в результате сложилась экономия средств (1209,9 тыс. рублей - мероприятие профинансировано по факту, лимиты не уменьшены)</t>
  </si>
  <si>
    <t>Принято решение об одностороннем расторжении контракта, которое вступило в силу 31.12.2020 г. в сумме 1627,2 тыс. руб. (ДЮСШ-982,4 тыс. руб., МБСЮТур-644,8 тыс. руб.)</t>
  </si>
  <si>
    <t>В результате проведенных процедур торгов сложилась экономия средств в сумме 201,2 тыс. рублей, в том числе за счет средств краевого бюджета  - 187,1 тыс. рублей, местного бюджета - 14,1 тыс. рублей. Осуществлен возврат средств в бюджет (29.10.2020 года в сумме 187,1 тыс. рублей, лимиты не уменьшены)</t>
  </si>
  <si>
    <t xml:space="preserve">Перераспределение районных средств: перенос бюджетных ассигнований на основании постановления администрации муниципального образования Темрюкский район от 27.04.2020 года № 584 «О внесении изменений в постановление главы муниципального образования Темрюкский район от 28 ноября 2008 года № 3819 «Об утверждении Положения об оплате труда работников муниципальных образовательных учреждений муниципального образования Темрюкский район»; в связи с экономией в образовательных учреждениях на отопление и питание, обеспечение охраны образовательных организаций специализированными службами, на медицинские осмотры лиц, занимающихся физической культурой и спортом по углубленной программе медицинского обследования на следующие нужды: на ремонт автоматической пожарной сигнализации МБОУ ООШ №19; ремонт пожарной лестницы МБДОУ ДС №11; замену аккумуляторных батарей МБДОУ ДС № 18,40; переход МБДОУДС №1,2,11 на вневедомственную охрану  (устройство видеонаблюдения,   монтаж освещения здания и территории); на устранение нарушений законодательства в сфере природопользования и охраны окружающей среды МБДОУДС №10 ; текущий ремонт полов в МБОУ СОШ № 5,7, МБДОУ ДС № 43; проектирование и газификацию здания МБУДО СЮТ; приобретение сплит-систем для аудиторий ППЭ в период сдачи ЕГЭ; капитальный ремонт кабинета физики МБОУ СОШ № 2, информатики МБОУ СОШ № 3,13,23,28 на оплату земельного налога, в связи с увеличением ставки </t>
  </si>
  <si>
    <t xml:space="preserve">Перераспредление средств экономии муниципального бюджета и по результатам торгов на необходимые мероприятия по ремонту и материально-техническому обеспечению образовательных организаций: капитальный ремонт кровли МБОУ СОШ № 8; изготовление проектно-сметной документации МБОУ ООШ №14; текущий ремонт теплоснабжения МБУ ДО СЮТ; материально-техническое оснащение образовательного процесса МБУ ДО ДМЦ; текущий ремонт методкабинета МБУ ДО ЦДЮТиЭ; капитальный и текущий ремонт, укрепление материально-технической базы образовательных учреждений; благоустройство территории МБДОУ ДС №31; монтаж автоматической пожарной сигнализации и систем оповещения о пожаре в МБО ДОД СЮТ; проведение работ по укладке тротуарной плитки на территории МБДОУ ДС № 21; текущий ремонт наружных сетей канализации МБДОУ ДС КВ №36;текущий ремонт МБОУ СОШ № 11;  приобретение пищеварочного котла и водонагревателя МБОУ СОШ № 21; текущий ремонт кровли МБОУ СОШ № 23; работы по устройству септика МБОУ СОШ № 25; аварийный ремонт образовательных учреждений.
</t>
  </si>
  <si>
    <t xml:space="preserve">В раздел 3 «Перечень основных мероприятий программы» добавлены новые пункты 1.1.47,  1.1.48, 1.1.49 в связи с необходимостью выполнения поручений Президента Российской Федерации по обеспечению горячим питанием учащихся 1-4 классов школ (средства на оплату питания), созданию условий для повышения качества воспитательной  работы  за счет поддержки классных руководителей и мероприятиями по обеспечению противоэпидемических норм (обеззараживание помещений) в образовательных организациях. Выделение федеральных средств на п.1.1.47; 1.1.49. Выделение краевых средств на п. 1.1.47, 1.1.48, уточнение расходов краевых средсв. Перераспределение районных средств  в связи с экономией на софинансирование с краевым бюджетом, на мероприятия программы. Выделение мунципальных средств на капитальные ремонты электроснабжения МБДОУ ДС №14 и кровли МБОУ СОШ №18. Приобретения: игрового уличного оборудования МБДОУ ДС №9; мебели в рамках регионального проекта Краснодарского края «Современная школа»
</t>
  </si>
  <si>
    <t xml:space="preserve">Выделение средств ЗСК на МБДОУ ДС № 27 ; МБОУ СОШ № 21 ; МБДОУ ДС № 30. Перераспределение средств районного бюджета из экономии на: МБОУ СОШ № 5 ремонт полов и лестничных маршей; МБОУСОШ № 4 монтаж перил лестничных маршей и устройство обшивки радиаторов и замену подоконников; МБОУ СОШ № 23 устройство спортивного покрытия волейбольной площадки; МБДОУ ДС № 31   на проектную документацию по электроснабжению здания пищеблока; дополнительные работы по изменению уровня пола; благоустройство территории; МБОУСОШ №6 приобретение стендов; МБУДО СЮТ-  обновление оборудования; МБОУ СОШ № 7 на текущий ремонт школы; МБДОУ ДС № 43 капитальный ремонт здания; МБУДО ДМЦ на обработку деревянных конструкций; расчет пожарного риска;устройство системы видеонаблюдения в  МБОУ СОШ № 21,  23. Ремонт системы видеонаблюдения МБОУ СОШ № 14; МБДОУ ДС №34; замена прибора, передающего сигнал «тревога» на пульт ОВО в МБДОУ ДС № 8, №10, № 45
</t>
  </si>
  <si>
    <t xml:space="preserve">Внесены следующие изменения в 2021 году: Объем финансирования программы,  по сравнению с принятым ранее,  из краевого бюджета увеличился с 966570,6 тысяч рублей до 1001138,9 тысяч рублей (на 34568,3 тысяч рублей) за счет увеличения выделяемых средств на для обеспечения государственных гарантий реализации прав на получение общедоступного и бесплатного образования, в связи с увеличением контингента детей в общеобразовательных учреждениях. Введен новый пункт 1.1.47, в связи с добавлением нового мероприятия программы «Организация и обеспечение бесплатным горячим питанием обучающихся по образовательным программам начального общего образования в муниципальных образовательных организациях» -16598,6 тыс. рублей. Внесены следующие изменения в 2022 году: Объем финансирования программы, по сравнению с принятым ранее, из краевого бюджета увеличился с 969668,2 тысяч рублей до 1003900,6 тысяч рублей (на 34232,4 тысяч рублей) за счет увеличения выделяемых средств на для обеспечения государственных гарантий реализации прав на получение общедоступного и бесплатного образования, в связи с увеличением контингента детей в общеобразовательных учреждениях. Добавлен 2023 год, в котором перечень и количество мероприятий соответствуют предыдущим годам (2021, 2022). Объем финансирования определен с учетом потребностей образовательных организаций по уровню 2022 года. В связи с добавлением 2023 года в соответствующие разделы программы (паспорт, целевые показатели) внесены изменения. Внесены следующие изменения в 2020 году. Перераспределение средств районного бюджета за счет экономии
</t>
  </si>
  <si>
    <t xml:space="preserve">2021 год.  Объем финансирования программы на 2021 год, по сравнению с принятым ранее, из муниципального бюджета уменьшился с 602775,6 тысяч рублей до 593591,4 тысяч рублей (на 9184,2 тысяч рублей) за счет уменьшения выделяемых средств на капитальный, текущий ремонт, проектирование и оценку проектов, материально-техническое обеспечение образовательных организаций. 2022 год.  Объем финансирования программы, по сравнению с принятым ранее, из муниципального бюджета уменьшился с 606386,7 тысяч рублей до 589929,0 тысяч рублей (на 34232,4 тысяч рублей) за счет за счет уменьшения выделяемых средств на капитальный, текущий ремонт, проектирование и оценку проектов, материально-техническое обеспечение образовательных организаций.
</t>
  </si>
  <si>
    <t>Наименование муниципальной услуги</t>
  </si>
  <si>
    <t>План на отчетный год</t>
  </si>
  <si>
    <t xml:space="preserve">План на отчетный период </t>
  </si>
  <si>
    <t>% исполнения к плану на отчетный год</t>
  </si>
  <si>
    <t>% исполнения к плану на отчетный период</t>
  </si>
  <si>
    <t>Отчет о выполнении сводных показателей муниципальных заданий на оказание муниципальных услуг (выполнение работ) за 2020 год</t>
  </si>
  <si>
    <t>Муниципальная программа  "Развитие образования в Темрюкском районе"</t>
  </si>
  <si>
    <t>х</t>
  </si>
  <si>
    <t xml:space="preserve">   Расчет  показателя затруднен, так как официальные данные Росстата о количестве населения в возрасте 5-18 лет  появляются по истечении отчетного периода. При планировании используются данные предыдущего года</t>
  </si>
  <si>
    <t>Достигнутый результат</t>
  </si>
  <si>
    <t>Управление образованием администрации муниципального образования Темрюкский район (далее -Управление образованием), образовательные учреждения</t>
  </si>
  <si>
    <t>Управление образованием, образовательные учреждения</t>
  </si>
  <si>
    <t>Управление образованием</t>
  </si>
  <si>
    <t>Приобретено медицинское оборудование в 3 ОО, стиральные машины в 10 ДОУ, технологическое оборудование в 5 ДОУ, произведен монтаж ЛВС в 3 школах, выполнены работы по приведению в соответствие с требованиями Роспотребнадзора в 31 ОО, проведен ремонт в соотвествии с требованиями ФГОС в 32 школах, произведена замена приборов учета в 16 ОО. В 65 ОО проведены текущие и капитальные ремонты и работы, связанные с ними. За счет краевого бюджета в 7 ОО проведены капи-тальный, текущий ремонт, оснащение</t>
  </si>
  <si>
    <t>Бюджетные обязательства неисполнены в сумме 2038,6 тыс. рублей (обеспечение оплаты переходящих контрактов 2020 год для оплаты за техническое присоединение к электросетям - 208,4 тыс. рублей, неисполненние обязательств по контракту - 1527,5 тыс. рублей, фактические расходы - 302,7 тыс. рублей). Причины неосвоения неисполненных обязательств 2020 года по учреждениям:  МБДОУДС №6-4,3 тыс. рублей (согласно договора №3-49-19-2093 от 04.12.2019 года мероприятие по технологическому присоединению составляет два года со дня заключения настоящего договора.Последняя оплата производиться после  подписания акта об осуществлении технологического присоединения; МАДОУ №12-108,1 тыс. рублей (согласно договора №20901-20-00594966-1 от 08.12.2020 года мероприятие по технологическому присоединению составляет шесть месяцев со дня заключения настоящего договора); МБУСОШ №3-4,3 тыс. рублей (согласно договора №3-49-19-2409-1 от 18.02.2020 года мероприятие по технологическому присоединению составляет два года со дня заключения настоящего договора; МБУСОШ №11-18,2 тыс. рублей (согласно договора №20901-20-00589180-1 от 26.10.2020 года мероприятие по технологическому присоединению составляет шесть месяцев со дня заключения настоящего договора); СШ №26-41,2 тыс. рублей (согласно договора №20901-20-00570942-1- от 02.09.2020 года мероприятие по технологическому присоединению составляет шесть месяцев со дня заключения настоящего договора); СШ №28-11,3 тыс. рублей (согласно договора №20901-20-00572480-1- от 15.08.2020 года мероприятие по технологическому присоединению составляет шесть месяцев со дня заключения настоящего договора); СЮТ-21,0 тыс. рублей (согласно договора №15- от 16.06.2020 года мероприятие по технологическому присоединению составляет девять месяцев со дня заключения настоящего договора). По муниципальному контракту на выполнение капитального ремонта кровли СШ 18 (1527,5 тыс. рублей, со сроком исполнения до 31.12.2020 года) нарушен срок исполнения контракта, в настоящее время проводится гос. экспертиза, оплата будет произведена после получения положительного заключения. Остаток средств в сумме 302,7 тыс. рублей остался как нераспределенная сумма лимитов, в связи с экономией по ремонтам лимиты на основании приказов перенаправлены на главный распорядитель.</t>
  </si>
  <si>
    <t>Мероприятие выполнено не в полном объеме за счет неисполненных обязательств Поставщика по исполнению условий муниципального контракта на выполнение капитального ремонта кровли СШ 18. Срок о исполнения контракта нарушен, в настоящее время проводится гос. экспертиза, оплата будет произведена после получения положительного заключения</t>
  </si>
  <si>
    <t>Мероприятие выполнено, в результате фактических затрат сложилась экономия средств в сумме 83,5 тыс. рублей</t>
  </si>
  <si>
    <t>Мероприятие выполнено, в результате фактических затрат сложилась экономия средств в сумме 21,5 тыс. рублей</t>
  </si>
  <si>
    <t>Мероприятие выполнено, в результате фактических затрат сложилась экономия средств в сумме 21,4 тыс. рублей</t>
  </si>
  <si>
    <t>Мероприятие выполнено, в результате фактических затрат сложилась экономия средств в сумме 1915,7 тыс. рублей</t>
  </si>
  <si>
    <t>Мероприятие выполнено, в результате фактических затрат сложилась экономия средств в сумме  1933,4 тыс. рублей</t>
  </si>
  <si>
    <t>Мероприятие выполнено, в результате фактических затрат сложилась экономия средств в сумме  40,2 тыс. рублей</t>
  </si>
  <si>
    <t>Организовано льготное питания для  указанной категории учащихся (701 чел.)</t>
  </si>
  <si>
    <t>Управление образованием, МБОУ ДОД ДЮСШ</t>
  </si>
  <si>
    <t>Обеспечены выплаты работникам согласно поданным заявлениям (16 чел. по состоянию на декабрь, в течение года 20 человек). Все учителя приглашены на работу в школы района</t>
  </si>
  <si>
    <t>Организовано проведение медицинских осмотров в соответствии с  требованиями по медицинскому обеспечению лиц, проходящих спортивную подготовку в учреждениях дополнительного образования</t>
  </si>
  <si>
    <t>Обновлена учебная база кабинетов физики, биологии, химии в школах № 2, 23, 28. Обеспечены современные условия обучения школьников</t>
  </si>
  <si>
    <t>Обеспечены выплаты  указанной категории работников в соответствии с предоставленными документами</t>
  </si>
  <si>
    <t>Мероприятие выполнено, в результате фактических затрат сложилась экономия средств в сумме  1627,2 тыс. рублей</t>
  </si>
  <si>
    <t>Мероприятие выполнено, в результате проведения торгов сложилась экономия средств в сумме  201,2 тыс. рублей</t>
  </si>
  <si>
    <t>Мероприятие выполнено, в результате фактических затрат сложилась экономия средств в сумме  543,5 тыс. рублей</t>
  </si>
  <si>
    <t>Мероприятие выполнено, в результате фактических затрат сложилась экономия средств в сумме  1209,9 тыс. рублей</t>
  </si>
  <si>
    <t>Мероприятие выполнено, в результате фактических затрат сложилась экономия средств в сумме  0,1 тыс. рублей</t>
  </si>
  <si>
    <t>Мероприятие выполнено, в результате фактических затрат сложилась экономия средств в сумме  20,3 тыс. рублей</t>
  </si>
  <si>
    <t>Мероприятие выполнено, в результате фактических затрат сложилась экономия средств в сумме  3125,1 тыс. рублей</t>
  </si>
  <si>
    <t>Мероприятие выполнено, в результате фактических затрат сложилась экономия средств в сумме  482,7 тыс. рублей</t>
  </si>
  <si>
    <t>Обеспечение  охвата детей в возрасте от 5 до 18 лет, имеющих право на получение дополнительного образования в рамках системы персонифицированного финансирования   дополнительного образования, на уровне  22,22% в 2020 году</t>
  </si>
  <si>
    <t>Мероприятие выполнено, в результате фактических затрат сложилась экономия средств в сумме  0,2 тыс. рублей</t>
  </si>
  <si>
    <r>
      <t xml:space="preserve">Обеспечение качественного планирования мероприятий по противопожарной безопасности, </t>
    </r>
    <r>
      <rPr>
        <sz val="14"/>
        <color rgb="FFFF0000"/>
        <rFont val="Times New Roman"/>
        <family val="1"/>
        <charset val="204"/>
      </rPr>
      <t>в 2020 году - в 1 ОО</t>
    </r>
  </si>
  <si>
    <t>Мероприятие выполнено, в результате фактических затрат сложилась экономия средств в сумме  5,3 тыс. рублей</t>
  </si>
  <si>
    <t>Мероприятие выполнено, в результате фактических затрат сложилась экономия средств в сумме  210,5 тыс. рублей</t>
  </si>
  <si>
    <t>Управление образованием, МКУ "ИМЦ", МКУ "ЦБ УО", МКУ ЦУМТБО</t>
  </si>
  <si>
    <t>Управление образованием, МКУ ИМЦ, образовательные учреждения</t>
  </si>
  <si>
    <t>Мероприятие выполнено, в результате фактических затрат сложилась экономия средств в сумме  1241,2 тыс. рублей</t>
  </si>
  <si>
    <r>
      <t xml:space="preserve">Обучение </t>
    </r>
    <r>
      <rPr>
        <sz val="14"/>
        <color rgb="FFFF0000"/>
        <rFont val="Times New Roman"/>
        <family val="1"/>
        <charset val="204"/>
      </rPr>
      <t>в 2020 году</t>
    </r>
    <r>
      <rPr>
        <sz val="14"/>
        <rFont val="Times New Roman"/>
        <family val="1"/>
        <charset val="204"/>
      </rPr>
      <t xml:space="preserve"> на курсах повышении квалификации не менее 45 педагогических и руководящих работника образовательных организаций, работников МКУ «ИМЦ УО», УОАМОТР</t>
    </r>
  </si>
  <si>
    <t>Мероприятие выполнено, в результате фактических затрат сложилась экономия средств в сумме  295,9 тыс. рублей</t>
  </si>
  <si>
    <t>Мероприятие выполнено, в результате фактических затрат сложилась экономия средств в сумме  7,6 тыс. рублей</t>
  </si>
  <si>
    <t>СРм =</t>
  </si>
  <si>
    <t>Количество центров определено квотой МОНиМП</t>
  </si>
  <si>
    <t>Количество школ определено квотой МОНиМП</t>
  </si>
  <si>
    <t>Количество учреждений меняется в зависимости от возможностей специализированной службы обеспечить фактическое наличие работников, которых не хватает</t>
  </si>
  <si>
    <t>Количество  зависит от фактического выделения средств</t>
  </si>
  <si>
    <t>Количество  зависит от фактического выделения средств и стоимости конкретных работ или выполняемых закупок в соотвествии с целями данного мероприятия</t>
  </si>
  <si>
    <t>Подключение школ к высокоскоростной сети Интернет осуществляется в соответствии с Федеральным проектом "Цифровая инфраструктура"</t>
  </si>
  <si>
    <t>Увеличение численности учащихся обусловлена увеличением численности населения Темрюкского района</t>
  </si>
  <si>
    <r>
      <t xml:space="preserve">Показатель рассчитан на основе прогнозных значений по согласованию с МОНиМП. Официальные статистические данные по краю, на основе которых рассчитывается показатель, </t>
    </r>
    <r>
      <rPr>
        <sz val="14"/>
        <color rgb="FF0070C0"/>
        <rFont val="Times New Roman"/>
        <family val="1"/>
        <charset val="204"/>
      </rPr>
      <t>поступают в муниципалитет во 2 квартале года, следующего за отчетным</t>
    </r>
  </si>
  <si>
    <t>Увеличение общей численности учащихся приводит к увеличению наполняемости классов до оптимальных значений</t>
  </si>
  <si>
    <t>Показатель растет в соответствии с плановым поэтапным введением ФГОС в России</t>
  </si>
  <si>
    <t>Увеличение общей численности учащихся приводит к увеличению  классов при неизменном количестве кабинетов в школах. Это приводит к увеличению количества учащихся, занимающихся во 2 смену</t>
  </si>
  <si>
    <t>Подготовка к экзаменам в 2020 году была осложнена из-за эпидемии короновируса, так как болели учителя и впервые осуществлялось массовое дистанционное обучение. Вместе с тем, показатель изменился не существенно</t>
  </si>
  <si>
    <t xml:space="preserve">Показатель рассчитан на основе прогнозных значений по согласованию с МОНиМП. Официальные статистические данные по краю, на основе которых рассчитывается показатель, поступают в муниципалитет во 2 квартале года, следующего за отчетным  </t>
  </si>
  <si>
    <t>Численность обучающихся в дошкольных образовательных организациях</t>
  </si>
  <si>
    <t>Численность обучающихся в  общеобразовательных организациях</t>
  </si>
  <si>
    <t>Численность обучающихся в организациях дополнительного образования</t>
  </si>
  <si>
    <r>
      <t xml:space="preserve"> Муниципальные задания выполнены в полном объеме. В результате фактических затрат сложилась экономия средств (3889,3 тыс. рублей). </t>
    </r>
    <r>
      <rPr>
        <sz val="14"/>
        <color rgb="FF0070C0"/>
        <rFont val="Times New Roman"/>
        <family val="1"/>
        <charset val="204"/>
      </rPr>
      <t xml:space="preserve"> </t>
    </r>
  </si>
  <si>
    <t>В связи с увеличением количества учителей, проходящих обучение дистанционно, не тратятся средства на командировочные расходы, высвободившиеся средства направляются на обучение</t>
  </si>
  <si>
    <t>Уменьшение количества организаций связано с оптимизацией. Вечерняя школа находится в одном здании с СОШ № 2. Обслуживание оставлено по СОШ № 2. ДМЦ переведен в здание Техникума при МГУТУ им. Разумовского, который обеспечен видеонаблюдением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</si>
</sst>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2" x14ac:knownFonts="1">
    <font>
      <sz val="11"/>
      <color theme="1"/>
      <name val="Calibri"/>
      <family val="2"/>
      <scheme val="minor"/>
    </font>
    <font>
      <sz val="14"/>
      <name val="Times New Roman"/>
      <family val="1"/>
      <charset val="204"/>
    </font>
    <font>
      <sz val="14"/>
      <color rgb="FFFF0000"/>
      <name val="Times New Roman"/>
      <family val="1"/>
      <charset val="204"/>
    </font>
    <font>
      <b/>
      <sz val="14"/>
      <name val="Times New Roman"/>
      <family val="1"/>
      <charset val="204"/>
    </font>
    <font>
      <b/>
      <sz val="14"/>
      <color rgb="FFFF0000"/>
      <name val="Times New Roman"/>
      <family val="1"/>
      <charset val="204"/>
    </font>
    <font>
      <sz val="14"/>
      <color rgb="FF0070C0"/>
      <name val="Times New Roman"/>
      <family val="1"/>
      <charset val="204"/>
    </font>
    <font>
      <b/>
      <sz val="16"/>
      <name val="Times New Roman"/>
      <family val="1"/>
      <charset val="204"/>
    </font>
    <font>
      <sz val="16"/>
      <name val="Times New Roman"/>
      <family val="1"/>
      <charset val="204"/>
    </font>
    <font>
      <b/>
      <sz val="14"/>
      <name val="Calibri"/>
      <family val="2"/>
      <scheme val="minor"/>
    </font>
    <font>
      <sz val="14"/>
      <name val="Calibri"/>
      <family val="2"/>
      <scheme val="minor"/>
    </font>
    <font>
      <sz val="14"/>
      <color theme="1"/>
      <name val="Times New Roman"/>
      <family val="1"/>
      <charset val="204"/>
    </font>
    <font>
      <b/>
      <i/>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20">
    <xf numFmtId="0" fontId="0" fillId="0" borderId="0" xfId="0"/>
    <xf numFmtId="0" fontId="1" fillId="2" borderId="0" xfId="0" applyFont="1" applyFill="1" applyAlignment="1">
      <alignment horizontal="right" vertical="top"/>
    </xf>
    <xf numFmtId="0" fontId="1" fillId="2" borderId="1" xfId="0" applyFont="1" applyFill="1" applyBorder="1" applyAlignment="1">
      <alignment horizontal="center" vertical="top"/>
    </xf>
    <xf numFmtId="0" fontId="1" fillId="2" borderId="0" xfId="0" applyFont="1" applyFill="1" applyAlignment="1">
      <alignment horizontal="center" vertical="top"/>
    </xf>
    <xf numFmtId="2" fontId="3" fillId="2" borderId="0" xfId="0" applyNumberFormat="1" applyFont="1" applyFill="1" applyAlignment="1">
      <alignment horizontal="center" vertical="top"/>
    </xf>
    <xf numFmtId="0" fontId="2" fillId="3" borderId="0" xfId="0" applyFont="1" applyFill="1" applyAlignment="1">
      <alignment horizontal="center" vertical="top" wrapText="1"/>
    </xf>
    <xf numFmtId="2" fontId="1" fillId="3" borderId="0" xfId="0" applyNumberFormat="1" applyFont="1" applyFill="1" applyAlignment="1">
      <alignment horizontal="center" vertical="top" wrapText="1"/>
    </xf>
    <xf numFmtId="0" fontId="7" fillId="2" borderId="0" xfId="0" applyFont="1" applyFill="1" applyAlignment="1">
      <alignment horizontal="center" vertical="top"/>
    </xf>
    <xf numFmtId="0" fontId="3"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vertical="top"/>
    </xf>
    <xf numFmtId="0" fontId="9" fillId="2" borderId="0" xfId="0" applyFont="1" applyFill="1" applyAlignment="1">
      <alignment horizontal="center" vertical="top"/>
    </xf>
    <xf numFmtId="0" fontId="1" fillId="2" borderId="0" xfId="0" applyFont="1" applyFill="1" applyAlignment="1">
      <alignment vertical="top"/>
    </xf>
    <xf numFmtId="164" fontId="7" fillId="2" borderId="0" xfId="0" applyNumberFormat="1" applyFont="1" applyFill="1" applyAlignment="1">
      <alignment horizontal="center" vertical="top"/>
    </xf>
    <xf numFmtId="0" fontId="6" fillId="2" borderId="0" xfId="0" applyFont="1" applyFill="1" applyAlignment="1">
      <alignment horizontal="right" vertical="top"/>
    </xf>
    <xf numFmtId="2" fontId="7" fillId="2" borderId="0" xfId="0" applyNumberFormat="1" applyFont="1" applyFill="1" applyAlignment="1">
      <alignment horizontal="center" vertical="top"/>
    </xf>
    <xf numFmtId="0" fontId="7" fillId="2" borderId="0" xfId="0" applyFont="1" applyFill="1" applyAlignment="1">
      <alignment horizontal="center" vertical="top" wrapText="1"/>
    </xf>
    <xf numFmtId="2" fontId="7" fillId="2" borderId="0" xfId="0" applyNumberFormat="1" applyFont="1" applyFill="1" applyAlignment="1">
      <alignment horizontal="center" vertical="top" wrapText="1"/>
    </xf>
    <xf numFmtId="0" fontId="6" fillId="4" borderId="1" xfId="0" applyFont="1" applyFill="1" applyBorder="1" applyAlignment="1">
      <alignment horizontal="center" vertical="top"/>
    </xf>
    <xf numFmtId="164" fontId="6" fillId="4" borderId="1" xfId="0" applyNumberFormat="1" applyFont="1" applyFill="1" applyBorder="1" applyAlignment="1">
      <alignment horizontal="center" vertical="top"/>
    </xf>
    <xf numFmtId="0" fontId="6" fillId="4" borderId="0" xfId="0" applyFont="1" applyFill="1" applyAlignment="1">
      <alignment horizontal="center" vertical="top"/>
    </xf>
    <xf numFmtId="2" fontId="6" fillId="4" borderId="0" xfId="0" applyNumberFormat="1" applyFont="1" applyFill="1" applyAlignment="1">
      <alignment horizontal="center" vertical="top"/>
    </xf>
    <xf numFmtId="164" fontId="6" fillId="4" borderId="0" xfId="0" applyNumberFormat="1" applyFont="1" applyFill="1" applyAlignment="1">
      <alignment horizontal="center" vertical="top"/>
    </xf>
    <xf numFmtId="164" fontId="7" fillId="4" borderId="0" xfId="0" applyNumberFormat="1" applyFont="1" applyFill="1" applyAlignment="1">
      <alignment horizontal="center" vertical="top"/>
    </xf>
    <xf numFmtId="164" fontId="7" fillId="5" borderId="1" xfId="0" applyNumberFormat="1" applyFont="1" applyFill="1" applyBorder="1" applyAlignment="1">
      <alignment horizontal="center" vertical="top"/>
    </xf>
    <xf numFmtId="0" fontId="7" fillId="5" borderId="0" xfId="0" applyFont="1" applyFill="1" applyAlignment="1">
      <alignment horizontal="center" vertical="top"/>
    </xf>
    <xf numFmtId="2" fontId="7" fillId="5" borderId="0" xfId="0" applyNumberFormat="1" applyFont="1" applyFill="1" applyAlignment="1">
      <alignment horizontal="center" vertical="top"/>
    </xf>
    <xf numFmtId="164" fontId="7" fillId="5" borderId="0" xfId="0" applyNumberFormat="1" applyFont="1" applyFill="1" applyAlignment="1">
      <alignment horizontal="center" vertical="top"/>
    </xf>
    <xf numFmtId="0" fontId="1" fillId="0" borderId="0" xfId="0" applyFont="1" applyAlignment="1">
      <alignment horizontal="center" vertical="top" wrapText="1"/>
    </xf>
    <xf numFmtId="0" fontId="3" fillId="0" borderId="0" xfId="0" applyFont="1" applyFill="1" applyAlignment="1">
      <alignment horizontal="center" vertical="top" wrapText="1"/>
    </xf>
    <xf numFmtId="0" fontId="3" fillId="2" borderId="0" xfId="0" applyFont="1" applyFill="1" applyAlignment="1">
      <alignment horizontal="center" vertical="top"/>
    </xf>
    <xf numFmtId="0" fontId="1" fillId="3" borderId="0" xfId="0" applyFont="1" applyFill="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center" vertical="top" wrapText="1"/>
    </xf>
    <xf numFmtId="49"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2" fillId="0" borderId="0" xfId="0" applyFont="1" applyFill="1" applyAlignment="1">
      <alignment horizontal="center" vertical="top" wrapText="1"/>
    </xf>
    <xf numFmtId="0" fontId="10" fillId="0" borderId="1" xfId="0" applyFont="1" applyBorder="1" applyAlignment="1">
      <alignment horizontal="center" vertical="top" wrapText="1"/>
    </xf>
    <xf numFmtId="164" fontId="3" fillId="0" borderId="0" xfId="0" applyNumberFormat="1" applyFont="1" applyAlignment="1">
      <alignment horizontal="center" vertical="top" wrapText="1"/>
    </xf>
    <xf numFmtId="0" fontId="3" fillId="0" borderId="0" xfId="0" applyFont="1" applyAlignment="1">
      <alignment horizontal="center" vertical="top" wrapText="1"/>
    </xf>
    <xf numFmtId="0" fontId="1" fillId="0" borderId="0" xfId="0" applyFont="1" applyFill="1" applyAlignment="1">
      <alignment horizontal="center" vertical="top" wrapText="1"/>
    </xf>
    <xf numFmtId="0" fontId="1" fillId="0"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top"/>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top"/>
    </xf>
    <xf numFmtId="164" fontId="7" fillId="2" borderId="1" xfId="0" applyNumberFormat="1" applyFont="1" applyFill="1" applyBorder="1" applyAlignment="1">
      <alignment horizontal="center" vertical="top"/>
    </xf>
    <xf numFmtId="164" fontId="7"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0" xfId="0" applyFont="1" applyFill="1" applyAlignment="1">
      <alignment horizontal="right" vertical="top" wrapText="1"/>
    </xf>
    <xf numFmtId="0" fontId="1" fillId="2" borderId="0" xfId="0" applyFont="1" applyFill="1" applyAlignment="1">
      <alignment horizontal="center" vertical="top" wrapText="1"/>
    </xf>
    <xf numFmtId="14" fontId="1" fillId="2" borderId="1" xfId="0" applyNumberFormat="1" applyFont="1" applyFill="1" applyBorder="1" applyAlignment="1">
      <alignment horizontal="center" vertical="top" wrapText="1"/>
    </xf>
    <xf numFmtId="14" fontId="1" fillId="2" borderId="0" xfId="0" applyNumberFormat="1" applyFont="1" applyFill="1" applyAlignment="1">
      <alignment horizontal="center" vertical="top" wrapText="1"/>
    </xf>
    <xf numFmtId="0" fontId="10" fillId="2"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6" borderId="0" xfId="0" applyFont="1" applyFill="1" applyAlignment="1">
      <alignment horizontal="center" vertical="top" wrapText="1"/>
    </xf>
    <xf numFmtId="0" fontId="1" fillId="6" borderId="0" xfId="0" applyFont="1" applyFill="1" applyAlignment="1">
      <alignment horizontal="center" vertical="top" wrapText="1"/>
    </xf>
    <xf numFmtId="2" fontId="3" fillId="0" borderId="0" xfId="0" applyNumberFormat="1" applyFont="1" applyAlignment="1">
      <alignment horizontal="center" vertical="top" wrapText="1"/>
    </xf>
    <xf numFmtId="2" fontId="1" fillId="0" borderId="0" xfId="0" applyNumberFormat="1" applyFont="1" applyAlignment="1">
      <alignment horizontal="center" vertical="top" wrapText="1"/>
    </xf>
    <xf numFmtId="2" fontId="1" fillId="6" borderId="0" xfId="0" applyNumberFormat="1" applyFont="1" applyFill="1" applyAlignment="1">
      <alignment horizontal="center" vertical="top" wrapText="1"/>
    </xf>
    <xf numFmtId="2" fontId="1" fillId="0" borderId="0" xfId="0" applyNumberFormat="1" applyFont="1" applyFill="1" applyAlignment="1">
      <alignment horizontal="center" vertical="top" wrapText="1"/>
    </xf>
    <xf numFmtId="2" fontId="2" fillId="2" borderId="1" xfId="0" applyNumberFormat="1" applyFont="1" applyFill="1" applyBorder="1" applyAlignment="1">
      <alignment horizontal="center" vertical="top"/>
    </xf>
    <xf numFmtId="0" fontId="4" fillId="2" borderId="0" xfId="0" applyFont="1" applyFill="1" applyAlignment="1">
      <alignment horizontal="center" vertical="top" wrapText="1"/>
    </xf>
    <xf numFmtId="0" fontId="3" fillId="2" borderId="0" xfId="0" applyFont="1" applyFill="1" applyAlignment="1">
      <alignment horizontal="left" vertical="top" wrapText="1"/>
    </xf>
    <xf numFmtId="2" fontId="3" fillId="2" borderId="0" xfId="0" applyNumberFormat="1" applyFont="1" applyFill="1" applyAlignment="1">
      <alignment horizontal="center" vertical="top" wrapText="1"/>
    </xf>
    <xf numFmtId="2" fontId="1" fillId="2" borderId="0" xfId="0" applyNumberFormat="1" applyFont="1" applyFill="1" applyAlignment="1">
      <alignment horizontal="center" vertical="top" wrapText="1"/>
    </xf>
    <xf numFmtId="0" fontId="2"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vertical="top" wrapText="1"/>
    </xf>
    <xf numFmtId="0" fontId="1" fillId="2" borderId="1" xfId="0" applyFont="1" applyFill="1" applyBorder="1" applyAlignment="1">
      <alignment horizontal="center" vertical="top" wrapText="1" shrinkToFit="1"/>
    </xf>
    <xf numFmtId="0" fontId="1" fillId="2" borderId="0" xfId="0" applyFont="1" applyFill="1" applyAlignment="1">
      <alignment horizontal="center" vertical="top" wrapText="1" shrinkToFit="1"/>
    </xf>
    <xf numFmtId="0" fontId="3" fillId="2" borderId="1" xfId="0"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3" fillId="0" borderId="0" xfId="0" applyFont="1" applyFill="1" applyAlignment="1">
      <alignment horizontal="center" vertical="top" wrapText="1"/>
    </xf>
    <xf numFmtId="0" fontId="1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3" fillId="0" borderId="1" xfId="0" applyFont="1" applyFill="1" applyBorder="1" applyAlignment="1">
      <alignment horizontal="center" vertical="top" wrapText="1"/>
    </xf>
    <xf numFmtId="0" fontId="10"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5" fillId="2" borderId="0" xfId="0" applyFont="1" applyFill="1" applyAlignment="1">
      <alignment horizontal="center" vertical="top" wrapText="1"/>
    </xf>
    <xf numFmtId="0" fontId="1" fillId="2" borderId="2" xfId="0" applyFont="1" applyFill="1" applyBorder="1" applyAlignment="1">
      <alignment horizontal="center" vertical="top" wrapText="1"/>
    </xf>
    <xf numFmtId="0" fontId="1" fillId="2" borderId="0" xfId="0" applyFont="1" applyFill="1" applyAlignment="1">
      <alignment horizontal="center" vertical="top" wrapText="1"/>
    </xf>
    <xf numFmtId="0" fontId="3" fillId="2" borderId="0" xfId="0" applyFont="1" applyFill="1" applyAlignment="1">
      <alignment horizontal="right" vertical="top"/>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top"/>
    </xf>
    <xf numFmtId="0" fontId="7" fillId="2" borderId="1" xfId="0" applyFont="1" applyFill="1" applyBorder="1" applyAlignment="1">
      <alignment horizontal="center" vertical="top"/>
    </xf>
    <xf numFmtId="0" fontId="7" fillId="2" borderId="1" xfId="0" applyNumberFormat="1" applyFont="1" applyFill="1" applyBorder="1" applyAlignment="1">
      <alignment horizontal="center" vertical="top" wrapText="1"/>
    </xf>
    <xf numFmtId="0" fontId="7" fillId="2" borderId="0" xfId="0" applyFont="1" applyFill="1" applyAlignment="1">
      <alignment horizontal="center" vertical="top" wrapText="1"/>
    </xf>
    <xf numFmtId="164" fontId="7" fillId="2" borderId="1" xfId="0" applyNumberFormat="1" applyFont="1" applyFill="1" applyBorder="1" applyAlignment="1">
      <alignment horizontal="center" vertical="top" wrapText="1"/>
    </xf>
    <xf numFmtId="0" fontId="6" fillId="2" borderId="0" xfId="0" applyFont="1" applyFill="1" applyAlignment="1">
      <alignment horizontal="center" vertical="top"/>
    </xf>
    <xf numFmtId="0" fontId="6" fillId="4" borderId="1" xfId="0" applyFont="1" applyFill="1" applyBorder="1" applyAlignment="1">
      <alignment horizontal="center" vertical="top" wrapText="1"/>
    </xf>
    <xf numFmtId="164" fontId="7" fillId="2" borderId="1" xfId="0" applyNumberFormat="1" applyFont="1" applyFill="1" applyBorder="1" applyAlignment="1">
      <alignment horizontal="center" vertical="top"/>
    </xf>
    <xf numFmtId="164" fontId="7" fillId="0" borderId="1" xfId="0" applyNumberFormat="1" applyFont="1" applyFill="1" applyBorder="1" applyAlignment="1">
      <alignment horizontal="center" vertical="top"/>
    </xf>
    <xf numFmtId="2" fontId="7" fillId="5" borderId="0" xfId="0" applyNumberFormat="1" applyFont="1" applyFill="1" applyAlignment="1">
      <alignment horizontal="center" vertical="top" wrapText="1"/>
    </xf>
    <xf numFmtId="0" fontId="7" fillId="2" borderId="0" xfId="0" applyFont="1" applyFill="1" applyBorder="1" applyAlignment="1">
      <alignment horizontal="center" vertical="top" wrapText="1"/>
    </xf>
    <xf numFmtId="0" fontId="1" fillId="2" borderId="0" xfId="0" applyFont="1" applyFill="1" applyAlignment="1">
      <alignment horizontal="right" vertical="top"/>
    </xf>
    <xf numFmtId="0" fontId="3" fillId="2" borderId="0" xfId="0" applyFont="1" applyFill="1" applyAlignment="1">
      <alignment horizontal="center" vertical="top"/>
    </xf>
    <xf numFmtId="2" fontId="1" fillId="2" borderId="1" xfId="0" applyNumberFormat="1" applyFont="1" applyFill="1" applyBorder="1" applyAlignment="1">
      <alignment horizontal="center" vertical="top" wrapText="1"/>
    </xf>
    <xf numFmtId="165" fontId="1" fillId="2"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75" zoomScaleNormal="100" zoomScaleSheetLayoutView="75" workbookViewId="0">
      <selection activeCell="M21" sqref="M21"/>
    </sheetView>
  </sheetViews>
  <sheetFormatPr defaultColWidth="9.140625" defaultRowHeight="18.75" x14ac:dyDescent="0.25"/>
  <cols>
    <col min="1" max="1" width="5.5703125" style="79" customWidth="1"/>
    <col min="2" max="2" width="81.28515625" style="80" customWidth="1"/>
    <col min="3" max="3" width="17.85546875" style="56" customWidth="1"/>
    <col min="4" max="4" width="24.5703125" style="56" customWidth="1"/>
    <col min="5" max="5" width="21.85546875" style="56" customWidth="1"/>
    <col min="6" max="6" width="19.42578125" style="56" customWidth="1"/>
    <col min="7" max="7" width="17.140625" style="56" customWidth="1"/>
    <col min="8" max="8" width="21.140625" style="56" customWidth="1"/>
    <col min="9" max="9" width="18.7109375" style="56" customWidth="1"/>
    <col min="10" max="10" width="34" style="56" customWidth="1"/>
    <col min="11" max="11" width="15.28515625" style="72" customWidth="1"/>
    <col min="12" max="12" width="11.28515625" style="72" customWidth="1"/>
    <col min="13" max="13" width="12.140625" style="56" customWidth="1"/>
    <col min="14" max="16384" width="9.140625" style="56"/>
  </cols>
  <sheetData>
    <row r="1" spans="1:12" s="54" customFormat="1" x14ac:dyDescent="0.25">
      <c r="A1" s="69"/>
      <c r="B1" s="70"/>
      <c r="J1" s="55" t="s">
        <v>97</v>
      </c>
      <c r="K1" s="71"/>
      <c r="L1" s="71"/>
    </row>
    <row r="2" spans="1:12" s="54" customFormat="1" x14ac:dyDescent="0.25">
      <c r="A2" s="69"/>
      <c r="B2" s="70"/>
      <c r="K2" s="71"/>
      <c r="L2" s="71"/>
    </row>
    <row r="3" spans="1:12" s="54" customFormat="1" x14ac:dyDescent="0.25">
      <c r="A3" s="85" t="s">
        <v>171</v>
      </c>
      <c r="B3" s="85"/>
      <c r="C3" s="85"/>
      <c r="D3" s="85"/>
      <c r="E3" s="85"/>
      <c r="F3" s="85"/>
      <c r="G3" s="85"/>
      <c r="H3" s="85"/>
      <c r="I3" s="85"/>
      <c r="J3" s="85"/>
      <c r="K3" s="71"/>
      <c r="L3" s="71"/>
    </row>
    <row r="5" spans="1:12" ht="33.75" customHeight="1" x14ac:dyDescent="0.25">
      <c r="A5" s="88" t="s">
        <v>95</v>
      </c>
      <c r="B5" s="86" t="s">
        <v>29</v>
      </c>
      <c r="C5" s="86" t="s">
        <v>1</v>
      </c>
      <c r="D5" s="86" t="s">
        <v>30</v>
      </c>
      <c r="E5" s="86"/>
      <c r="F5" s="86"/>
      <c r="G5" s="86" t="s">
        <v>99</v>
      </c>
      <c r="H5" s="86" t="s">
        <v>100</v>
      </c>
      <c r="I5" s="86" t="s">
        <v>32</v>
      </c>
      <c r="J5" s="86" t="s">
        <v>33</v>
      </c>
    </row>
    <row r="6" spans="1:12" ht="60" customHeight="1" x14ac:dyDescent="0.25">
      <c r="A6" s="88"/>
      <c r="B6" s="86"/>
      <c r="C6" s="86"/>
      <c r="D6" s="53" t="s">
        <v>31</v>
      </c>
      <c r="E6" s="53" t="s">
        <v>98</v>
      </c>
      <c r="F6" s="53" t="s">
        <v>2</v>
      </c>
      <c r="G6" s="86"/>
      <c r="H6" s="86"/>
      <c r="I6" s="86"/>
      <c r="J6" s="86"/>
    </row>
    <row r="7" spans="1:12" x14ac:dyDescent="0.25">
      <c r="A7" s="73">
        <v>1</v>
      </c>
      <c r="B7" s="53">
        <v>2</v>
      </c>
      <c r="C7" s="53">
        <v>3</v>
      </c>
      <c r="D7" s="53">
        <v>4</v>
      </c>
      <c r="E7" s="53">
        <v>5</v>
      </c>
      <c r="F7" s="53">
        <v>6</v>
      </c>
      <c r="G7" s="53">
        <v>7</v>
      </c>
      <c r="H7" s="53">
        <v>8</v>
      </c>
      <c r="I7" s="53">
        <v>9</v>
      </c>
      <c r="J7" s="53">
        <v>10</v>
      </c>
    </row>
    <row r="8" spans="1:12" ht="24.75" customHeight="1" x14ac:dyDescent="0.25">
      <c r="A8" s="87" t="s">
        <v>48</v>
      </c>
      <c r="B8" s="86"/>
      <c r="C8" s="86"/>
      <c r="D8" s="86"/>
      <c r="E8" s="86"/>
      <c r="F8" s="86"/>
      <c r="G8" s="86"/>
      <c r="H8" s="86"/>
      <c r="I8" s="86"/>
      <c r="J8" s="86"/>
    </row>
    <row r="9" spans="1:12" ht="119.25" customHeight="1" x14ac:dyDescent="0.25">
      <c r="A9" s="73">
        <v>1</v>
      </c>
      <c r="B9" s="74" t="s">
        <v>229</v>
      </c>
      <c r="C9" s="53" t="s">
        <v>20</v>
      </c>
      <c r="D9" s="75">
        <v>100</v>
      </c>
      <c r="E9" s="75">
        <v>100</v>
      </c>
      <c r="F9" s="75">
        <v>100</v>
      </c>
      <c r="G9" s="75">
        <f>F9-E9</f>
        <v>0</v>
      </c>
      <c r="H9" s="75">
        <f>F9/E9*100</f>
        <v>100</v>
      </c>
      <c r="I9" s="75">
        <f>F9/D9*100</f>
        <v>100</v>
      </c>
      <c r="J9" s="53"/>
      <c r="K9" s="72">
        <v>1</v>
      </c>
    </row>
    <row r="10" spans="1:12" ht="114" customHeight="1" x14ac:dyDescent="0.25">
      <c r="A10" s="73">
        <v>2</v>
      </c>
      <c r="B10" s="74" t="s">
        <v>69</v>
      </c>
      <c r="C10" s="53" t="s">
        <v>20</v>
      </c>
      <c r="D10" s="75">
        <v>76.8</v>
      </c>
      <c r="E10" s="75">
        <v>76.8</v>
      </c>
      <c r="F10" s="75">
        <v>76.8</v>
      </c>
      <c r="G10" s="75">
        <f t="shared" ref="G10:G32" si="0">F10-E10</f>
        <v>0</v>
      </c>
      <c r="H10" s="75">
        <f t="shared" ref="H10:H32" si="1">F10/E10*100</f>
        <v>100</v>
      </c>
      <c r="I10" s="75">
        <f t="shared" ref="I10:I31" si="2">F10/D10*100</f>
        <v>100</v>
      </c>
      <c r="J10" s="53"/>
      <c r="K10" s="72">
        <v>1</v>
      </c>
    </row>
    <row r="11" spans="1:12" ht="202.5" customHeight="1" x14ac:dyDescent="0.25">
      <c r="A11" s="73">
        <v>3</v>
      </c>
      <c r="B11" s="74" t="s">
        <v>101</v>
      </c>
      <c r="C11" s="53" t="s">
        <v>20</v>
      </c>
      <c r="D11" s="75">
        <v>100</v>
      </c>
      <c r="E11" s="75">
        <v>100</v>
      </c>
      <c r="F11" s="75">
        <v>102.5</v>
      </c>
      <c r="G11" s="75">
        <f t="shared" si="0"/>
        <v>2.5</v>
      </c>
      <c r="H11" s="75">
        <f t="shared" si="1"/>
        <v>102.49999999999999</v>
      </c>
      <c r="I11" s="75">
        <f t="shared" si="2"/>
        <v>102.49999999999999</v>
      </c>
      <c r="J11" s="53" t="s">
        <v>321</v>
      </c>
      <c r="K11" s="72">
        <v>1</v>
      </c>
    </row>
    <row r="12" spans="1:12" ht="105.75" customHeight="1" x14ac:dyDescent="0.25">
      <c r="A12" s="73">
        <v>4</v>
      </c>
      <c r="B12" s="74" t="s">
        <v>34</v>
      </c>
      <c r="C12" s="53" t="s">
        <v>21</v>
      </c>
      <c r="D12" s="75">
        <v>13.6</v>
      </c>
      <c r="E12" s="75">
        <v>13.9</v>
      </c>
      <c r="F12" s="119">
        <v>13.973000000000001</v>
      </c>
      <c r="G12" s="75">
        <f t="shared" si="0"/>
        <v>7.3000000000000398E-2</v>
      </c>
      <c r="H12" s="75">
        <f t="shared" si="1"/>
        <v>100.52517985611512</v>
      </c>
      <c r="I12" s="75">
        <f t="shared" si="2"/>
        <v>102.74264705882355</v>
      </c>
      <c r="J12" s="76" t="s">
        <v>320</v>
      </c>
      <c r="K12" s="72">
        <v>1</v>
      </c>
    </row>
    <row r="13" spans="1:12" ht="102" customHeight="1" x14ac:dyDescent="0.25">
      <c r="A13" s="73">
        <v>5</v>
      </c>
      <c r="B13" s="74" t="s">
        <v>102</v>
      </c>
      <c r="C13" s="53" t="s">
        <v>136</v>
      </c>
      <c r="D13" s="75">
        <v>18.2</v>
      </c>
      <c r="E13" s="75">
        <v>18.600000000000001</v>
      </c>
      <c r="F13" s="75">
        <v>18.600000000000001</v>
      </c>
      <c r="G13" s="75">
        <f t="shared" si="0"/>
        <v>0</v>
      </c>
      <c r="H13" s="75">
        <f t="shared" si="1"/>
        <v>100</v>
      </c>
      <c r="I13" s="75">
        <f t="shared" si="2"/>
        <v>102.19780219780222</v>
      </c>
      <c r="J13" s="76" t="s">
        <v>322</v>
      </c>
      <c r="K13" s="72">
        <v>1</v>
      </c>
    </row>
    <row r="14" spans="1:12" ht="84.75" customHeight="1" x14ac:dyDescent="0.25">
      <c r="A14" s="73">
        <v>6</v>
      </c>
      <c r="B14" s="74" t="s">
        <v>35</v>
      </c>
      <c r="C14" s="53" t="s">
        <v>20</v>
      </c>
      <c r="D14" s="75">
        <v>96</v>
      </c>
      <c r="E14" s="75">
        <v>98.8</v>
      </c>
      <c r="F14" s="75">
        <v>98.8</v>
      </c>
      <c r="G14" s="75">
        <f t="shared" si="0"/>
        <v>0</v>
      </c>
      <c r="H14" s="75">
        <f t="shared" si="1"/>
        <v>100</v>
      </c>
      <c r="I14" s="75">
        <f t="shared" si="2"/>
        <v>102.91666666666666</v>
      </c>
      <c r="J14" s="76" t="s">
        <v>323</v>
      </c>
      <c r="K14" s="72">
        <v>1</v>
      </c>
    </row>
    <row r="15" spans="1:12" ht="177.75" customHeight="1" x14ac:dyDescent="0.25">
      <c r="A15" s="73">
        <v>7</v>
      </c>
      <c r="B15" s="74" t="s">
        <v>36</v>
      </c>
      <c r="C15" s="53" t="s">
        <v>20</v>
      </c>
      <c r="D15" s="75">
        <v>1.38</v>
      </c>
      <c r="E15" s="118">
        <v>1.48</v>
      </c>
      <c r="F15" s="118">
        <v>1.48</v>
      </c>
      <c r="G15" s="75">
        <f t="shared" si="0"/>
        <v>0</v>
      </c>
      <c r="H15" s="75">
        <f t="shared" si="1"/>
        <v>100</v>
      </c>
      <c r="I15" s="75">
        <f t="shared" si="2"/>
        <v>107.24637681159422</v>
      </c>
      <c r="J15" s="76" t="s">
        <v>325</v>
      </c>
      <c r="K15" s="72">
        <v>1</v>
      </c>
    </row>
    <row r="16" spans="1:12" ht="176.25" customHeight="1" x14ac:dyDescent="0.25">
      <c r="A16" s="73">
        <v>8</v>
      </c>
      <c r="B16" s="74" t="s">
        <v>67</v>
      </c>
      <c r="C16" s="53" t="s">
        <v>20</v>
      </c>
      <c r="D16" s="75">
        <v>7.5</v>
      </c>
      <c r="E16" s="75">
        <v>8.4</v>
      </c>
      <c r="F16" s="75">
        <v>8.4</v>
      </c>
      <c r="G16" s="75">
        <f t="shared" si="0"/>
        <v>0</v>
      </c>
      <c r="H16" s="75">
        <f t="shared" si="1"/>
        <v>100</v>
      </c>
      <c r="I16" s="75">
        <f t="shared" si="2"/>
        <v>112.00000000000001</v>
      </c>
      <c r="J16" s="76" t="s">
        <v>324</v>
      </c>
      <c r="K16" s="72">
        <v>1</v>
      </c>
    </row>
    <row r="17" spans="1:12" ht="197.25" customHeight="1" x14ac:dyDescent="0.25">
      <c r="A17" s="73">
        <v>9</v>
      </c>
      <c r="B17" s="74" t="s">
        <v>37</v>
      </c>
      <c r="C17" s="53" t="s">
        <v>20</v>
      </c>
      <c r="D17" s="75">
        <v>100</v>
      </c>
      <c r="E17" s="75">
        <v>100</v>
      </c>
      <c r="F17" s="75">
        <v>112.3</v>
      </c>
      <c r="G17" s="75">
        <f t="shared" si="0"/>
        <v>12.299999999999997</v>
      </c>
      <c r="H17" s="75">
        <f t="shared" si="1"/>
        <v>112.3</v>
      </c>
      <c r="I17" s="75">
        <f t="shared" si="2"/>
        <v>112.3</v>
      </c>
      <c r="J17" s="53" t="s">
        <v>326</v>
      </c>
      <c r="K17" s="72">
        <v>1</v>
      </c>
    </row>
    <row r="18" spans="1:12" ht="124.5" customHeight="1" x14ac:dyDescent="0.25">
      <c r="A18" s="73">
        <v>10</v>
      </c>
      <c r="B18" s="74" t="s">
        <v>68</v>
      </c>
      <c r="C18" s="53" t="s">
        <v>20</v>
      </c>
      <c r="D18" s="75">
        <v>78.7</v>
      </c>
      <c r="E18" s="75">
        <v>97</v>
      </c>
      <c r="F18" s="75">
        <v>97</v>
      </c>
      <c r="G18" s="75">
        <f t="shared" si="0"/>
        <v>0</v>
      </c>
      <c r="H18" s="75">
        <f t="shared" si="1"/>
        <v>100</v>
      </c>
      <c r="I18" s="75">
        <f t="shared" si="2"/>
        <v>123.25285895806861</v>
      </c>
      <c r="J18" s="76" t="s">
        <v>319</v>
      </c>
      <c r="K18" s="72">
        <v>1</v>
      </c>
    </row>
    <row r="19" spans="1:12" ht="210" customHeight="1" x14ac:dyDescent="0.25">
      <c r="A19" s="73">
        <v>11</v>
      </c>
      <c r="B19" s="74" t="s">
        <v>38</v>
      </c>
      <c r="C19" s="53" t="s">
        <v>20</v>
      </c>
      <c r="D19" s="75">
        <v>68.8</v>
      </c>
      <c r="E19" s="75">
        <v>71</v>
      </c>
      <c r="F19" s="75">
        <v>72.599999999999994</v>
      </c>
      <c r="G19" s="75">
        <f t="shared" si="0"/>
        <v>1.5999999999999943</v>
      </c>
      <c r="H19" s="75">
        <f t="shared" si="1"/>
        <v>102.25352112676056</v>
      </c>
      <c r="I19" s="75">
        <f t="shared" si="2"/>
        <v>105.52325581395348</v>
      </c>
      <c r="J19" s="53" t="s">
        <v>274</v>
      </c>
      <c r="K19" s="72">
        <v>1</v>
      </c>
    </row>
    <row r="20" spans="1:12" ht="197.25" customHeight="1" x14ac:dyDescent="0.25">
      <c r="A20" s="73">
        <v>12</v>
      </c>
      <c r="B20" s="74" t="s">
        <v>82</v>
      </c>
      <c r="C20" s="53" t="s">
        <v>20</v>
      </c>
      <c r="D20" s="75">
        <v>100</v>
      </c>
      <c r="E20" s="75">
        <v>100</v>
      </c>
      <c r="F20" s="75">
        <v>101</v>
      </c>
      <c r="G20" s="75">
        <f t="shared" si="0"/>
        <v>1</v>
      </c>
      <c r="H20" s="75">
        <f t="shared" si="1"/>
        <v>101</v>
      </c>
      <c r="I20" s="75">
        <f t="shared" si="2"/>
        <v>101</v>
      </c>
      <c r="J20" s="53" t="s">
        <v>326</v>
      </c>
      <c r="K20" s="72">
        <v>1</v>
      </c>
    </row>
    <row r="21" spans="1:12" ht="178.5" customHeight="1" x14ac:dyDescent="0.25">
      <c r="A21" s="73">
        <v>13</v>
      </c>
      <c r="B21" s="74" t="s">
        <v>39</v>
      </c>
      <c r="C21" s="53" t="s">
        <v>20</v>
      </c>
      <c r="D21" s="75">
        <v>100</v>
      </c>
      <c r="E21" s="75">
        <v>100</v>
      </c>
      <c r="F21" s="75">
        <v>99.4</v>
      </c>
      <c r="G21" s="75">
        <f t="shared" si="0"/>
        <v>-0.59999999999999432</v>
      </c>
      <c r="H21" s="75">
        <f t="shared" si="1"/>
        <v>99.4</v>
      </c>
      <c r="I21" s="75">
        <f t="shared" si="2"/>
        <v>99.4</v>
      </c>
      <c r="J21" s="73" t="s">
        <v>330</v>
      </c>
      <c r="K21" s="72">
        <v>1</v>
      </c>
    </row>
    <row r="22" spans="1:12" ht="141" customHeight="1" x14ac:dyDescent="0.25">
      <c r="A22" s="73">
        <v>14</v>
      </c>
      <c r="B22" s="74" t="s">
        <v>42</v>
      </c>
      <c r="C22" s="53" t="s">
        <v>135</v>
      </c>
      <c r="D22" s="77">
        <v>40</v>
      </c>
      <c r="E22" s="77">
        <v>42</v>
      </c>
      <c r="F22" s="77">
        <v>42</v>
      </c>
      <c r="G22" s="77">
        <f t="shared" si="0"/>
        <v>0</v>
      </c>
      <c r="H22" s="75">
        <f t="shared" si="1"/>
        <v>100</v>
      </c>
      <c r="I22" s="75">
        <f t="shared" si="2"/>
        <v>105</v>
      </c>
      <c r="J22" s="76" t="s">
        <v>318</v>
      </c>
      <c r="K22" s="72">
        <v>1</v>
      </c>
    </row>
    <row r="23" spans="1:12" ht="218.25" customHeight="1" x14ac:dyDescent="0.25">
      <c r="A23" s="73">
        <v>15</v>
      </c>
      <c r="B23" s="74" t="s">
        <v>80</v>
      </c>
      <c r="C23" s="53" t="s">
        <v>135</v>
      </c>
      <c r="D23" s="77">
        <v>89</v>
      </c>
      <c r="E23" s="77">
        <v>87</v>
      </c>
      <c r="F23" s="77">
        <v>87</v>
      </c>
      <c r="G23" s="77">
        <f t="shared" si="0"/>
        <v>0</v>
      </c>
      <c r="H23" s="75">
        <f t="shared" si="1"/>
        <v>100</v>
      </c>
      <c r="I23" s="75">
        <f t="shared" si="2"/>
        <v>97.752808988764045</v>
      </c>
      <c r="J23" s="76" t="s">
        <v>332</v>
      </c>
      <c r="K23" s="72">
        <v>1</v>
      </c>
    </row>
    <row r="24" spans="1:12" ht="56.25" x14ac:dyDescent="0.25">
      <c r="A24" s="73">
        <v>16</v>
      </c>
      <c r="B24" s="74" t="s">
        <v>40</v>
      </c>
      <c r="C24" s="53" t="s">
        <v>135</v>
      </c>
      <c r="D24" s="77">
        <v>4</v>
      </c>
      <c r="E24" s="77">
        <v>6</v>
      </c>
      <c r="F24" s="77">
        <v>6</v>
      </c>
      <c r="G24" s="77">
        <f t="shared" si="0"/>
        <v>0</v>
      </c>
      <c r="H24" s="75">
        <f t="shared" si="1"/>
        <v>100</v>
      </c>
      <c r="I24" s="75">
        <f t="shared" si="2"/>
        <v>150</v>
      </c>
      <c r="J24" s="76" t="s">
        <v>317</v>
      </c>
      <c r="K24" s="72">
        <v>1</v>
      </c>
    </row>
    <row r="25" spans="1:12" ht="132.75" customHeight="1" x14ac:dyDescent="0.25">
      <c r="A25" s="73">
        <v>17</v>
      </c>
      <c r="B25" s="74" t="s">
        <v>41</v>
      </c>
      <c r="C25" s="53" t="s">
        <v>135</v>
      </c>
      <c r="D25" s="77">
        <v>35</v>
      </c>
      <c r="E25" s="77">
        <v>38</v>
      </c>
      <c r="F25" s="77">
        <v>38</v>
      </c>
      <c r="G25" s="77">
        <f t="shared" si="0"/>
        <v>0</v>
      </c>
      <c r="H25" s="75">
        <f t="shared" si="1"/>
        <v>100</v>
      </c>
      <c r="I25" s="75">
        <f t="shared" si="2"/>
        <v>108.57142857142857</v>
      </c>
      <c r="J25" s="76" t="s">
        <v>316</v>
      </c>
      <c r="K25" s="72">
        <v>1</v>
      </c>
    </row>
    <row r="26" spans="1:12" ht="57" customHeight="1" x14ac:dyDescent="0.25">
      <c r="A26" s="73">
        <v>18</v>
      </c>
      <c r="B26" s="74" t="s">
        <v>133</v>
      </c>
      <c r="C26" s="53" t="s">
        <v>135</v>
      </c>
      <c r="D26" s="77">
        <v>89</v>
      </c>
      <c r="E26" s="77">
        <v>90</v>
      </c>
      <c r="F26" s="77">
        <v>90</v>
      </c>
      <c r="G26" s="77">
        <f t="shared" si="0"/>
        <v>0</v>
      </c>
      <c r="H26" s="75">
        <f t="shared" si="1"/>
        <v>100</v>
      </c>
      <c r="I26" s="75">
        <f t="shared" si="2"/>
        <v>101.12359550561798</v>
      </c>
      <c r="J26" s="53"/>
      <c r="K26" s="72">
        <v>1</v>
      </c>
    </row>
    <row r="27" spans="1:12" ht="57.75" customHeight="1" x14ac:dyDescent="0.25">
      <c r="A27" s="73">
        <v>19</v>
      </c>
      <c r="B27" s="74" t="s">
        <v>173</v>
      </c>
      <c r="C27" s="53" t="s">
        <v>135</v>
      </c>
      <c r="D27" s="78" t="s">
        <v>172</v>
      </c>
      <c r="E27" s="77">
        <v>1</v>
      </c>
      <c r="F27" s="77">
        <v>1</v>
      </c>
      <c r="G27" s="77">
        <f t="shared" si="0"/>
        <v>0</v>
      </c>
      <c r="H27" s="75">
        <f t="shared" si="1"/>
        <v>100</v>
      </c>
      <c r="I27" s="75">
        <v>0</v>
      </c>
      <c r="J27" s="53"/>
      <c r="K27" s="72">
        <v>1</v>
      </c>
    </row>
    <row r="28" spans="1:12" ht="159.75" customHeight="1" x14ac:dyDescent="0.25">
      <c r="A28" s="73">
        <v>20</v>
      </c>
      <c r="B28" s="74" t="s">
        <v>43</v>
      </c>
      <c r="C28" s="53" t="s">
        <v>136</v>
      </c>
      <c r="D28" s="77">
        <v>39</v>
      </c>
      <c r="E28" s="77">
        <v>45</v>
      </c>
      <c r="F28" s="77">
        <v>45</v>
      </c>
      <c r="G28" s="77">
        <f t="shared" si="0"/>
        <v>0</v>
      </c>
      <c r="H28" s="75">
        <f t="shared" si="1"/>
        <v>100</v>
      </c>
      <c r="I28" s="75">
        <f t="shared" si="2"/>
        <v>115.38461538461537</v>
      </c>
      <c r="J28" s="76" t="s">
        <v>331</v>
      </c>
      <c r="K28" s="72">
        <v>1</v>
      </c>
    </row>
    <row r="29" spans="1:12" ht="18" customHeight="1" x14ac:dyDescent="0.25">
      <c r="A29" s="73">
        <v>21</v>
      </c>
      <c r="B29" s="74" t="s">
        <v>44</v>
      </c>
      <c r="C29" s="53" t="s">
        <v>136</v>
      </c>
      <c r="D29" s="77">
        <v>3</v>
      </c>
      <c r="E29" s="77">
        <v>3</v>
      </c>
      <c r="F29" s="77">
        <v>3</v>
      </c>
      <c r="G29" s="77">
        <f t="shared" si="0"/>
        <v>0</v>
      </c>
      <c r="H29" s="75">
        <f t="shared" si="1"/>
        <v>100</v>
      </c>
      <c r="I29" s="75">
        <f t="shared" si="2"/>
        <v>100</v>
      </c>
      <c r="J29" s="53"/>
      <c r="K29" s="72">
        <v>1</v>
      </c>
    </row>
    <row r="30" spans="1:12" ht="56.25" x14ac:dyDescent="0.25">
      <c r="A30" s="73">
        <v>22</v>
      </c>
      <c r="B30" s="74" t="s">
        <v>129</v>
      </c>
      <c r="C30" s="53" t="s">
        <v>23</v>
      </c>
      <c r="D30" s="77">
        <v>3</v>
      </c>
      <c r="E30" s="77">
        <v>1</v>
      </c>
      <c r="F30" s="77">
        <v>1</v>
      </c>
      <c r="G30" s="77">
        <f t="shared" si="0"/>
        <v>0</v>
      </c>
      <c r="H30" s="75">
        <f t="shared" si="1"/>
        <v>100</v>
      </c>
      <c r="I30" s="75">
        <f t="shared" si="2"/>
        <v>33.333333333333329</v>
      </c>
      <c r="J30" s="76" t="s">
        <v>314</v>
      </c>
      <c r="K30" s="72">
        <v>1</v>
      </c>
    </row>
    <row r="31" spans="1:12" ht="59.25" customHeight="1" x14ac:dyDescent="0.25">
      <c r="A31" s="73">
        <v>23</v>
      </c>
      <c r="B31" s="74" t="s">
        <v>130</v>
      </c>
      <c r="C31" s="53" t="s">
        <v>135</v>
      </c>
      <c r="D31" s="77">
        <v>2</v>
      </c>
      <c r="E31" s="77">
        <v>3</v>
      </c>
      <c r="F31" s="77">
        <v>3</v>
      </c>
      <c r="G31" s="77">
        <f t="shared" si="0"/>
        <v>0</v>
      </c>
      <c r="H31" s="75">
        <f t="shared" si="1"/>
        <v>100</v>
      </c>
      <c r="I31" s="75">
        <f t="shared" si="2"/>
        <v>150</v>
      </c>
      <c r="J31" s="76" t="s">
        <v>315</v>
      </c>
      <c r="K31" s="72">
        <v>1</v>
      </c>
    </row>
    <row r="32" spans="1:12" ht="56.25" x14ac:dyDescent="0.25">
      <c r="A32" s="73">
        <v>24</v>
      </c>
      <c r="B32" s="74" t="s">
        <v>174</v>
      </c>
      <c r="C32" s="53" t="s">
        <v>20</v>
      </c>
      <c r="D32" s="75" t="s">
        <v>172</v>
      </c>
      <c r="E32" s="75">
        <v>22.22</v>
      </c>
      <c r="F32" s="75">
        <v>24</v>
      </c>
      <c r="G32" s="75">
        <f t="shared" si="0"/>
        <v>1.7800000000000011</v>
      </c>
      <c r="H32" s="75">
        <f t="shared" si="1"/>
        <v>108.01080108010801</v>
      </c>
      <c r="I32" s="75">
        <v>0</v>
      </c>
      <c r="J32" s="73" t="s">
        <v>175</v>
      </c>
      <c r="K32" s="72">
        <v>1</v>
      </c>
      <c r="L32" s="71"/>
    </row>
    <row r="33" spans="11:14" x14ac:dyDescent="0.25">
      <c r="K33" s="4" t="s">
        <v>230</v>
      </c>
      <c r="L33" s="4">
        <f>(K9+K10+K11+K12+K13+K14+K15+K16+K17+K18+K19+K20+K21+K22+K23+K24+K25+K26+K27+K28+K29+K30+K31+K32)/24</f>
        <v>1</v>
      </c>
      <c r="M33" s="31" t="s">
        <v>231</v>
      </c>
      <c r="N33" s="4">
        <f>L33</f>
        <v>1</v>
      </c>
    </row>
  </sheetData>
  <mergeCells count="10">
    <mergeCell ref="A3:J3"/>
    <mergeCell ref="H5:H6"/>
    <mergeCell ref="J5:J6"/>
    <mergeCell ref="A8:J8"/>
    <mergeCell ref="A5:A6"/>
    <mergeCell ref="B5:B6"/>
    <mergeCell ref="C5:C6"/>
    <mergeCell ref="G5:G6"/>
    <mergeCell ref="D5:F5"/>
    <mergeCell ref="I5:I6"/>
  </mergeCells>
  <pageMargins left="0.78740157480314965" right="0.78740157480314965" top="1.1811023622047245" bottom="0.39370078740157483"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topLeftCell="A7" zoomScale="75" zoomScaleNormal="100" zoomScaleSheetLayoutView="75" workbookViewId="0">
      <selection activeCell="H10" sqref="H10"/>
    </sheetView>
  </sheetViews>
  <sheetFormatPr defaultRowHeight="18.75" x14ac:dyDescent="0.25"/>
  <cols>
    <col min="1" max="1" width="5.85546875" style="44" customWidth="1"/>
    <col min="2" max="2" width="45.28515625" style="44" customWidth="1"/>
    <col min="3" max="3" width="33.5703125" style="44" customWidth="1"/>
    <col min="4" max="4" width="18.28515625" style="44" customWidth="1"/>
    <col min="5" max="5" width="20.28515625" style="44" customWidth="1"/>
    <col min="6" max="6" width="46.5703125" style="44" customWidth="1"/>
    <col min="7" max="7" width="51.42578125" style="44" customWidth="1"/>
    <col min="8" max="8" width="31" style="44" customWidth="1"/>
    <col min="9" max="9" width="14.7109375" style="65" customWidth="1"/>
    <col min="10" max="10" width="37" style="34" customWidth="1"/>
    <col min="11" max="16384" width="9.140625" style="29"/>
  </cols>
  <sheetData>
    <row r="1" spans="1:10" s="43" customFormat="1" x14ac:dyDescent="0.25">
      <c r="A1" s="30"/>
      <c r="B1" s="30"/>
      <c r="C1" s="30"/>
      <c r="D1" s="30"/>
      <c r="E1" s="30"/>
      <c r="F1" s="30"/>
      <c r="G1" s="30"/>
      <c r="H1" s="30" t="s">
        <v>103</v>
      </c>
      <c r="I1" s="64"/>
      <c r="J1" s="33"/>
    </row>
    <row r="2" spans="1:10" s="43" customFormat="1" x14ac:dyDescent="0.25">
      <c r="A2" s="30"/>
      <c r="B2" s="30"/>
      <c r="C2" s="30"/>
      <c r="D2" s="30"/>
      <c r="E2" s="30"/>
      <c r="F2" s="30"/>
      <c r="G2" s="30"/>
      <c r="H2" s="30"/>
      <c r="I2" s="64"/>
      <c r="J2" s="33"/>
    </row>
    <row r="3" spans="1:10" s="43" customFormat="1" x14ac:dyDescent="0.25">
      <c r="A3" s="89" t="s">
        <v>177</v>
      </c>
      <c r="B3" s="89"/>
      <c r="C3" s="89"/>
      <c r="D3" s="89"/>
      <c r="E3" s="89"/>
      <c r="F3" s="89"/>
      <c r="G3" s="89"/>
      <c r="H3" s="89"/>
      <c r="I3" s="64"/>
      <c r="J3" s="33"/>
    </row>
    <row r="4" spans="1:10" x14ac:dyDescent="0.25">
      <c r="B4" s="92"/>
      <c r="C4" s="92"/>
      <c r="D4" s="92"/>
      <c r="E4" s="92"/>
      <c r="F4" s="92"/>
      <c r="G4" s="92"/>
      <c r="H4" s="92"/>
    </row>
    <row r="5" spans="1:10" ht="63" customHeight="1" x14ac:dyDescent="0.25">
      <c r="A5" s="45" t="s">
        <v>95</v>
      </c>
      <c r="B5" s="53" t="s">
        <v>45</v>
      </c>
      <c r="C5" s="53" t="s">
        <v>46</v>
      </c>
      <c r="D5" s="53" t="s">
        <v>3</v>
      </c>
      <c r="E5" s="53" t="s">
        <v>47</v>
      </c>
      <c r="F5" s="53" t="s">
        <v>104</v>
      </c>
      <c r="G5" s="53" t="s">
        <v>275</v>
      </c>
      <c r="H5" s="53" t="s">
        <v>4</v>
      </c>
    </row>
    <row r="6" spans="1:10" ht="18" customHeight="1" x14ac:dyDescent="0.25">
      <c r="A6" s="45">
        <v>1</v>
      </c>
      <c r="B6" s="45">
        <v>2</v>
      </c>
      <c r="C6" s="45">
        <v>3</v>
      </c>
      <c r="D6" s="45">
        <v>4</v>
      </c>
      <c r="E6" s="45">
        <v>5</v>
      </c>
      <c r="F6" s="45">
        <v>6</v>
      </c>
      <c r="G6" s="45">
        <v>7</v>
      </c>
      <c r="H6" s="45">
        <v>8</v>
      </c>
    </row>
    <row r="7" spans="1:10" ht="21" customHeight="1" x14ac:dyDescent="0.25">
      <c r="A7" s="91"/>
      <c r="B7" s="93" t="s">
        <v>48</v>
      </c>
      <c r="C7" s="93"/>
      <c r="D7" s="93"/>
      <c r="E7" s="93"/>
      <c r="F7" s="93"/>
      <c r="G7" s="93"/>
      <c r="H7" s="93"/>
    </row>
    <row r="8" spans="1:10" ht="23.25" customHeight="1" x14ac:dyDescent="0.25">
      <c r="A8" s="91"/>
      <c r="B8" s="90" t="s">
        <v>70</v>
      </c>
      <c r="C8" s="91"/>
      <c r="D8" s="91"/>
      <c r="E8" s="91"/>
      <c r="F8" s="91"/>
      <c r="G8" s="91"/>
      <c r="H8" s="91"/>
    </row>
    <row r="9" spans="1:10" s="63" customFormat="1" ht="156.75" customHeight="1" x14ac:dyDescent="0.25">
      <c r="A9" s="60">
        <v>1</v>
      </c>
      <c r="B9" s="60" t="s">
        <v>84</v>
      </c>
      <c r="C9" s="61" t="s">
        <v>276</v>
      </c>
      <c r="D9" s="60" t="s">
        <v>125</v>
      </c>
      <c r="E9" s="60" t="s">
        <v>125</v>
      </c>
      <c r="F9" s="60" t="s">
        <v>81</v>
      </c>
      <c r="G9" s="60" t="s">
        <v>176</v>
      </c>
      <c r="H9" s="60"/>
      <c r="I9" s="66">
        <v>1</v>
      </c>
      <c r="J9" s="62"/>
    </row>
    <row r="10" spans="1:10" ht="339" customHeight="1" x14ac:dyDescent="0.25">
      <c r="A10" s="45">
        <v>2</v>
      </c>
      <c r="B10" s="45" t="s">
        <v>83</v>
      </c>
      <c r="C10" s="38" t="s">
        <v>277</v>
      </c>
      <c r="D10" s="35" t="s">
        <v>79</v>
      </c>
      <c r="E10" s="35" t="s">
        <v>79</v>
      </c>
      <c r="F10" s="45" t="s">
        <v>180</v>
      </c>
      <c r="G10" s="45" t="s">
        <v>279</v>
      </c>
      <c r="H10" s="38" t="s">
        <v>281</v>
      </c>
      <c r="I10" s="65">
        <v>0</v>
      </c>
    </row>
    <row r="11" spans="1:10" ht="97.5" customHeight="1" x14ac:dyDescent="0.25">
      <c r="A11" s="45">
        <v>3</v>
      </c>
      <c r="B11" s="45" t="s">
        <v>147</v>
      </c>
      <c r="C11" s="45" t="s">
        <v>49</v>
      </c>
      <c r="D11" s="36" t="s">
        <v>126</v>
      </c>
      <c r="E11" s="36" t="s">
        <v>62</v>
      </c>
      <c r="F11" s="45" t="s">
        <v>178</v>
      </c>
      <c r="G11" s="45" t="s">
        <v>178</v>
      </c>
      <c r="H11" s="38" t="s">
        <v>282</v>
      </c>
      <c r="I11" s="65">
        <v>1</v>
      </c>
    </row>
    <row r="12" spans="1:10" ht="171" customHeight="1" x14ac:dyDescent="0.25">
      <c r="A12" s="45">
        <v>4</v>
      </c>
      <c r="B12" s="45" t="s">
        <v>179</v>
      </c>
      <c r="C12" s="38" t="s">
        <v>277</v>
      </c>
      <c r="D12" s="36" t="s">
        <v>126</v>
      </c>
      <c r="E12" s="36" t="s">
        <v>62</v>
      </c>
      <c r="F12" s="45" t="s">
        <v>182</v>
      </c>
      <c r="G12" s="45" t="s">
        <v>181</v>
      </c>
      <c r="H12" s="38" t="s">
        <v>283</v>
      </c>
      <c r="I12" s="65">
        <v>1</v>
      </c>
    </row>
    <row r="13" spans="1:10" ht="107.25" customHeight="1" x14ac:dyDescent="0.25">
      <c r="A13" s="45">
        <v>5</v>
      </c>
      <c r="B13" s="45" t="s">
        <v>137</v>
      </c>
      <c r="C13" s="38" t="s">
        <v>277</v>
      </c>
      <c r="D13" s="36" t="s">
        <v>126</v>
      </c>
      <c r="E13" s="36" t="s">
        <v>62</v>
      </c>
      <c r="F13" s="45" t="s">
        <v>50</v>
      </c>
      <c r="G13" s="45" t="s">
        <v>131</v>
      </c>
      <c r="H13" s="38" t="s">
        <v>284</v>
      </c>
      <c r="I13" s="65">
        <v>1</v>
      </c>
    </row>
    <row r="14" spans="1:10" ht="123" customHeight="1" x14ac:dyDescent="0.25">
      <c r="A14" s="45">
        <v>6</v>
      </c>
      <c r="B14" s="45" t="s">
        <v>85</v>
      </c>
      <c r="C14" s="38" t="s">
        <v>277</v>
      </c>
      <c r="D14" s="36" t="s">
        <v>79</v>
      </c>
      <c r="E14" s="36" t="s">
        <v>79</v>
      </c>
      <c r="F14" s="45" t="s">
        <v>51</v>
      </c>
      <c r="G14" s="45" t="s">
        <v>183</v>
      </c>
      <c r="H14" s="38" t="s">
        <v>285</v>
      </c>
      <c r="I14" s="65">
        <v>1</v>
      </c>
    </row>
    <row r="15" spans="1:10" ht="120" customHeight="1" x14ac:dyDescent="0.25">
      <c r="A15" s="45">
        <v>7</v>
      </c>
      <c r="B15" s="45" t="s">
        <v>86</v>
      </c>
      <c r="C15" s="38" t="s">
        <v>277</v>
      </c>
      <c r="D15" s="36" t="s">
        <v>79</v>
      </c>
      <c r="E15" s="36" t="s">
        <v>79</v>
      </c>
      <c r="F15" s="45" t="s">
        <v>52</v>
      </c>
      <c r="G15" s="45" t="s">
        <v>184</v>
      </c>
      <c r="H15" s="38" t="s">
        <v>286</v>
      </c>
      <c r="I15" s="65">
        <v>1</v>
      </c>
    </row>
    <row r="16" spans="1:10" ht="99" customHeight="1" x14ac:dyDescent="0.25">
      <c r="A16" s="45">
        <v>8</v>
      </c>
      <c r="B16" s="45" t="s">
        <v>87</v>
      </c>
      <c r="C16" s="38" t="s">
        <v>277</v>
      </c>
      <c r="D16" s="36" t="s">
        <v>79</v>
      </c>
      <c r="E16" s="36" t="s">
        <v>79</v>
      </c>
      <c r="F16" s="45" t="s">
        <v>53</v>
      </c>
      <c r="G16" s="45" t="s">
        <v>185</v>
      </c>
      <c r="H16" s="38" t="s">
        <v>287</v>
      </c>
      <c r="I16" s="65">
        <v>1</v>
      </c>
    </row>
    <row r="17" spans="1:10" ht="82.5" customHeight="1" x14ac:dyDescent="0.25">
      <c r="A17" s="45">
        <v>9</v>
      </c>
      <c r="B17" s="45" t="s">
        <v>24</v>
      </c>
      <c r="C17" s="38" t="s">
        <v>277</v>
      </c>
      <c r="D17" s="36" t="s">
        <v>79</v>
      </c>
      <c r="E17" s="36" t="s">
        <v>79</v>
      </c>
      <c r="F17" s="45" t="s">
        <v>128</v>
      </c>
      <c r="G17" s="45" t="s">
        <v>128</v>
      </c>
      <c r="H17" s="45"/>
      <c r="I17" s="65">
        <v>1</v>
      </c>
    </row>
    <row r="18" spans="1:10" ht="115.5" customHeight="1" x14ac:dyDescent="0.25">
      <c r="A18" s="45">
        <v>10</v>
      </c>
      <c r="B18" s="37" t="s">
        <v>25</v>
      </c>
      <c r="C18" s="38" t="s">
        <v>277</v>
      </c>
      <c r="D18" s="36" t="s">
        <v>126</v>
      </c>
      <c r="E18" s="36" t="s">
        <v>62</v>
      </c>
      <c r="F18" s="45" t="s">
        <v>54</v>
      </c>
      <c r="G18" s="45" t="s">
        <v>288</v>
      </c>
      <c r="H18" s="38" t="s">
        <v>296</v>
      </c>
      <c r="I18" s="65">
        <v>1</v>
      </c>
    </row>
    <row r="19" spans="1:10" ht="154.5" customHeight="1" x14ac:dyDescent="0.25">
      <c r="A19" s="45">
        <v>11</v>
      </c>
      <c r="B19" s="36" t="s">
        <v>26</v>
      </c>
      <c r="C19" s="45" t="s">
        <v>277</v>
      </c>
      <c r="D19" s="36" t="s">
        <v>60</v>
      </c>
      <c r="E19" s="36" t="s">
        <v>60</v>
      </c>
      <c r="F19" s="45" t="s">
        <v>55</v>
      </c>
      <c r="G19" s="45" t="s">
        <v>61</v>
      </c>
      <c r="H19" s="38" t="s">
        <v>297</v>
      </c>
      <c r="I19" s="65">
        <v>1</v>
      </c>
      <c r="J19" s="29"/>
    </row>
    <row r="20" spans="1:10" ht="252" customHeight="1" x14ac:dyDescent="0.25">
      <c r="A20" s="45">
        <v>12</v>
      </c>
      <c r="B20" s="45" t="s">
        <v>138</v>
      </c>
      <c r="C20" s="38" t="s">
        <v>289</v>
      </c>
      <c r="D20" s="36" t="s">
        <v>59</v>
      </c>
      <c r="E20" s="36" t="s">
        <v>59</v>
      </c>
      <c r="F20" s="45" t="s">
        <v>56</v>
      </c>
      <c r="G20" s="45" t="s">
        <v>73</v>
      </c>
      <c r="H20" s="45"/>
      <c r="I20" s="65">
        <v>1</v>
      </c>
    </row>
    <row r="21" spans="1:10" ht="213.75" customHeight="1" x14ac:dyDescent="0.25">
      <c r="A21" s="45">
        <v>13</v>
      </c>
      <c r="B21" s="45" t="s">
        <v>28</v>
      </c>
      <c r="C21" s="38" t="s">
        <v>277</v>
      </c>
      <c r="D21" s="36" t="s">
        <v>79</v>
      </c>
      <c r="E21" s="36" t="s">
        <v>125</v>
      </c>
      <c r="F21" s="45" t="s">
        <v>57</v>
      </c>
      <c r="G21" s="45" t="s">
        <v>293</v>
      </c>
      <c r="H21" s="45"/>
      <c r="I21" s="65">
        <v>1</v>
      </c>
    </row>
    <row r="22" spans="1:10" ht="192.75" customHeight="1" x14ac:dyDescent="0.25">
      <c r="A22" s="45">
        <v>14</v>
      </c>
      <c r="B22" s="45" t="s">
        <v>139</v>
      </c>
      <c r="C22" s="38" t="s">
        <v>277</v>
      </c>
      <c r="D22" s="36" t="s">
        <v>79</v>
      </c>
      <c r="E22" s="36" t="s">
        <v>79</v>
      </c>
      <c r="F22" s="45" t="s">
        <v>144</v>
      </c>
      <c r="G22" s="45" t="s">
        <v>227</v>
      </c>
      <c r="H22" s="38" t="s">
        <v>298</v>
      </c>
      <c r="I22" s="65">
        <v>1</v>
      </c>
    </row>
    <row r="23" spans="1:10" ht="96.75" customHeight="1" x14ac:dyDescent="0.25">
      <c r="A23" s="45">
        <v>15</v>
      </c>
      <c r="B23" s="36" t="s">
        <v>71</v>
      </c>
      <c r="C23" s="38" t="s">
        <v>277</v>
      </c>
      <c r="D23" s="36" t="s">
        <v>79</v>
      </c>
      <c r="E23" s="36" t="s">
        <v>79</v>
      </c>
      <c r="F23" s="45" t="s">
        <v>127</v>
      </c>
      <c r="G23" s="45" t="s">
        <v>186</v>
      </c>
      <c r="H23" s="38" t="s">
        <v>299</v>
      </c>
      <c r="I23" s="65">
        <v>1</v>
      </c>
    </row>
    <row r="24" spans="1:10" ht="69.75" customHeight="1" x14ac:dyDescent="0.25">
      <c r="A24" s="45">
        <v>16</v>
      </c>
      <c r="B24" s="36" t="s">
        <v>150</v>
      </c>
      <c r="C24" s="38" t="s">
        <v>277</v>
      </c>
      <c r="D24" s="36" t="s">
        <v>187</v>
      </c>
      <c r="E24" s="36" t="s">
        <v>187</v>
      </c>
      <c r="F24" s="45" t="s">
        <v>188</v>
      </c>
      <c r="G24" s="45" t="s">
        <v>189</v>
      </c>
      <c r="H24" s="45"/>
      <c r="I24" s="65">
        <v>1</v>
      </c>
    </row>
    <row r="25" spans="1:10" ht="193.5" customHeight="1" x14ac:dyDescent="0.25">
      <c r="A25" s="45">
        <v>17</v>
      </c>
      <c r="B25" s="36" t="s">
        <v>140</v>
      </c>
      <c r="C25" s="38" t="s">
        <v>277</v>
      </c>
      <c r="D25" s="36" t="s">
        <v>154</v>
      </c>
      <c r="E25" s="36" t="s">
        <v>154</v>
      </c>
      <c r="F25" s="45" t="s">
        <v>190</v>
      </c>
      <c r="G25" s="45" t="s">
        <v>191</v>
      </c>
      <c r="H25" s="45"/>
      <c r="I25" s="65">
        <v>1</v>
      </c>
    </row>
    <row r="26" spans="1:10" ht="112.5" x14ac:dyDescent="0.25">
      <c r="A26" s="45">
        <v>18</v>
      </c>
      <c r="B26" s="36" t="s">
        <v>96</v>
      </c>
      <c r="C26" s="38" t="s">
        <v>277</v>
      </c>
      <c r="D26" s="36" t="s">
        <v>79</v>
      </c>
      <c r="E26" s="36" t="s">
        <v>79</v>
      </c>
      <c r="F26" s="45" t="s">
        <v>153</v>
      </c>
      <c r="G26" s="45" t="s">
        <v>290</v>
      </c>
      <c r="H26" s="38" t="s">
        <v>311</v>
      </c>
      <c r="I26" s="65">
        <v>1</v>
      </c>
    </row>
    <row r="27" spans="1:10" s="32" customFormat="1" ht="323.25" customHeight="1" x14ac:dyDescent="0.25">
      <c r="A27" s="45">
        <v>19</v>
      </c>
      <c r="B27" s="36" t="s">
        <v>141</v>
      </c>
      <c r="C27" s="38" t="s">
        <v>277</v>
      </c>
      <c r="D27" s="36" t="s">
        <v>225</v>
      </c>
      <c r="E27" s="36" t="s">
        <v>192</v>
      </c>
      <c r="F27" s="45" t="s">
        <v>226</v>
      </c>
      <c r="G27" s="45" t="s">
        <v>193</v>
      </c>
      <c r="H27" s="45"/>
      <c r="I27" s="6">
        <v>1</v>
      </c>
      <c r="J27" s="5"/>
    </row>
    <row r="28" spans="1:10" s="32" customFormat="1" ht="266.25" customHeight="1" x14ac:dyDescent="0.25">
      <c r="A28" s="45">
        <v>20</v>
      </c>
      <c r="B28" s="36" t="s">
        <v>142</v>
      </c>
      <c r="C28" s="38" t="s">
        <v>277</v>
      </c>
      <c r="D28" s="36" t="s">
        <v>125</v>
      </c>
      <c r="E28" s="36" t="s">
        <v>125</v>
      </c>
      <c r="F28" s="45" t="s">
        <v>145</v>
      </c>
      <c r="G28" s="45" t="s">
        <v>291</v>
      </c>
      <c r="H28" s="38" t="s">
        <v>294</v>
      </c>
      <c r="I28" s="6">
        <v>1</v>
      </c>
      <c r="J28" s="5"/>
    </row>
    <row r="29" spans="1:10" s="32" customFormat="1" ht="270.75" customHeight="1" x14ac:dyDescent="0.25">
      <c r="A29" s="45">
        <v>21</v>
      </c>
      <c r="B29" s="36" t="s">
        <v>143</v>
      </c>
      <c r="C29" s="38" t="s">
        <v>277</v>
      </c>
      <c r="D29" s="36" t="s">
        <v>125</v>
      </c>
      <c r="E29" s="36" t="s">
        <v>125</v>
      </c>
      <c r="F29" s="45" t="s">
        <v>152</v>
      </c>
      <c r="G29" s="45" t="s">
        <v>292</v>
      </c>
      <c r="H29" s="38" t="s">
        <v>295</v>
      </c>
      <c r="I29" s="6">
        <v>1</v>
      </c>
      <c r="J29" s="5"/>
    </row>
    <row r="30" spans="1:10" s="32" customFormat="1" ht="252" customHeight="1" x14ac:dyDescent="0.25">
      <c r="A30" s="45">
        <v>22</v>
      </c>
      <c r="B30" s="41" t="s">
        <v>194</v>
      </c>
      <c r="C30" s="38" t="s">
        <v>277</v>
      </c>
      <c r="D30" s="36" t="s">
        <v>125</v>
      </c>
      <c r="E30" s="45" t="s">
        <v>196</v>
      </c>
      <c r="F30" s="45" t="s">
        <v>197</v>
      </c>
      <c r="G30" s="45" t="s">
        <v>195</v>
      </c>
      <c r="H30" s="45"/>
      <c r="I30" s="6">
        <v>1</v>
      </c>
      <c r="J30" s="5"/>
    </row>
    <row r="31" spans="1:10" s="44" customFormat="1" ht="138" customHeight="1" x14ac:dyDescent="0.25">
      <c r="A31" s="45">
        <v>23</v>
      </c>
      <c r="B31" s="39" t="s">
        <v>198</v>
      </c>
      <c r="C31" s="38" t="s">
        <v>277</v>
      </c>
      <c r="D31" s="36" t="s">
        <v>125</v>
      </c>
      <c r="E31" s="45" t="s">
        <v>202</v>
      </c>
      <c r="F31" s="41" t="s">
        <v>200</v>
      </c>
      <c r="G31" s="45" t="s">
        <v>201</v>
      </c>
      <c r="H31" s="45"/>
      <c r="I31" s="67">
        <v>1</v>
      </c>
      <c r="J31" s="40"/>
    </row>
    <row r="32" spans="1:10" s="32" customFormat="1" ht="117" customHeight="1" x14ac:dyDescent="0.25">
      <c r="A32" s="45">
        <v>24</v>
      </c>
      <c r="B32" s="41" t="s">
        <v>160</v>
      </c>
      <c r="C32" s="38" t="s">
        <v>277</v>
      </c>
      <c r="D32" s="36" t="s">
        <v>203</v>
      </c>
      <c r="E32" s="36" t="s">
        <v>203</v>
      </c>
      <c r="F32" s="41" t="s">
        <v>204</v>
      </c>
      <c r="G32" s="41" t="s">
        <v>205</v>
      </c>
      <c r="H32" s="38" t="s">
        <v>300</v>
      </c>
      <c r="I32" s="6">
        <v>1</v>
      </c>
      <c r="J32" s="5"/>
    </row>
    <row r="33" spans="1:10" s="32" customFormat="1" ht="409.6" customHeight="1" x14ac:dyDescent="0.25">
      <c r="A33" s="91">
        <v>25</v>
      </c>
      <c r="B33" s="94" t="s">
        <v>161</v>
      </c>
      <c r="C33" s="95" t="s">
        <v>277</v>
      </c>
      <c r="D33" s="96" t="s">
        <v>208</v>
      </c>
      <c r="E33" s="96" t="s">
        <v>208</v>
      </c>
      <c r="F33" s="94" t="s">
        <v>206</v>
      </c>
      <c r="G33" s="91" t="s">
        <v>207</v>
      </c>
      <c r="H33" s="91"/>
      <c r="I33" s="6">
        <v>1</v>
      </c>
      <c r="J33" s="5"/>
    </row>
    <row r="34" spans="1:10" s="32" customFormat="1" ht="12.75" customHeight="1" x14ac:dyDescent="0.25">
      <c r="A34" s="91"/>
      <c r="B34" s="94"/>
      <c r="C34" s="95"/>
      <c r="D34" s="96"/>
      <c r="E34" s="96"/>
      <c r="F34" s="94"/>
      <c r="G34" s="91"/>
      <c r="H34" s="91"/>
      <c r="I34" s="6"/>
      <c r="J34" s="5"/>
    </row>
    <row r="35" spans="1:10" s="32" customFormat="1" ht="195" customHeight="1" x14ac:dyDescent="0.25">
      <c r="A35" s="45">
        <v>26</v>
      </c>
      <c r="B35" s="41" t="s">
        <v>199</v>
      </c>
      <c r="C35" s="38" t="s">
        <v>277</v>
      </c>
      <c r="D35" s="36" t="s">
        <v>203</v>
      </c>
      <c r="E35" s="36" t="s">
        <v>203</v>
      </c>
      <c r="F35" s="41" t="s">
        <v>209</v>
      </c>
      <c r="G35" s="45" t="s">
        <v>210</v>
      </c>
      <c r="H35" s="38" t="s">
        <v>301</v>
      </c>
      <c r="I35" s="6">
        <v>1</v>
      </c>
      <c r="J35" s="5"/>
    </row>
    <row r="36" spans="1:10" s="32" customFormat="1" ht="135" customHeight="1" x14ac:dyDescent="0.25">
      <c r="A36" s="45">
        <v>27</v>
      </c>
      <c r="B36" s="41" t="s">
        <v>166</v>
      </c>
      <c r="C36" s="38" t="s">
        <v>277</v>
      </c>
      <c r="D36" s="36" t="s">
        <v>196</v>
      </c>
      <c r="E36" s="45" t="s">
        <v>196</v>
      </c>
      <c r="F36" s="41" t="s">
        <v>302</v>
      </c>
      <c r="G36" s="45" t="s">
        <v>211</v>
      </c>
      <c r="H36" s="45"/>
      <c r="I36" s="6">
        <v>1</v>
      </c>
      <c r="J36" s="5"/>
    </row>
    <row r="37" spans="1:10" ht="27.75" customHeight="1" x14ac:dyDescent="0.25">
      <c r="A37" s="45"/>
      <c r="B37" s="90" t="s">
        <v>63</v>
      </c>
      <c r="C37" s="91"/>
      <c r="D37" s="91"/>
      <c r="E37" s="91"/>
      <c r="F37" s="91"/>
      <c r="G37" s="91"/>
      <c r="H37" s="91"/>
    </row>
    <row r="38" spans="1:10" ht="105" customHeight="1" x14ac:dyDescent="0.25">
      <c r="A38" s="45">
        <v>28</v>
      </c>
      <c r="B38" s="45" t="s">
        <v>88</v>
      </c>
      <c r="C38" s="38" t="s">
        <v>277</v>
      </c>
      <c r="D38" s="36" t="s">
        <v>125</v>
      </c>
      <c r="E38" s="36" t="s">
        <v>125</v>
      </c>
      <c r="F38" s="45" t="s">
        <v>132</v>
      </c>
      <c r="G38" s="45" t="s">
        <v>212</v>
      </c>
      <c r="H38" s="38" t="s">
        <v>303</v>
      </c>
      <c r="I38" s="65">
        <v>1</v>
      </c>
    </row>
    <row r="39" spans="1:10" ht="117" customHeight="1" x14ac:dyDescent="0.25">
      <c r="A39" s="45">
        <v>29</v>
      </c>
      <c r="B39" s="45" t="s">
        <v>213</v>
      </c>
      <c r="C39" s="38" t="s">
        <v>277</v>
      </c>
      <c r="D39" s="36" t="s">
        <v>125</v>
      </c>
      <c r="E39" s="36"/>
      <c r="F39" s="45" t="s">
        <v>304</v>
      </c>
      <c r="G39" s="45" t="s">
        <v>214</v>
      </c>
      <c r="H39" s="45"/>
      <c r="I39" s="65">
        <v>1</v>
      </c>
    </row>
    <row r="40" spans="1:10" ht="112.5" customHeight="1" x14ac:dyDescent="0.25">
      <c r="A40" s="45">
        <v>30</v>
      </c>
      <c r="B40" s="45" t="s">
        <v>41</v>
      </c>
      <c r="C40" s="38" t="s">
        <v>277</v>
      </c>
      <c r="D40" s="36" t="s">
        <v>79</v>
      </c>
      <c r="E40" s="36" t="s">
        <v>79</v>
      </c>
      <c r="F40" s="45" t="s">
        <v>215</v>
      </c>
      <c r="G40" s="45" t="s">
        <v>216</v>
      </c>
      <c r="H40" s="38" t="s">
        <v>305</v>
      </c>
      <c r="I40" s="65">
        <v>1</v>
      </c>
    </row>
    <row r="41" spans="1:10" ht="101.25" customHeight="1" x14ac:dyDescent="0.25">
      <c r="A41" s="45">
        <v>31</v>
      </c>
      <c r="B41" s="45" t="s">
        <v>116</v>
      </c>
      <c r="C41" s="38" t="s">
        <v>277</v>
      </c>
      <c r="D41" s="36" t="s">
        <v>146</v>
      </c>
      <c r="E41" s="36" t="s">
        <v>146</v>
      </c>
      <c r="F41" s="45" t="s">
        <v>217</v>
      </c>
      <c r="G41" s="45" t="s">
        <v>218</v>
      </c>
      <c r="H41" s="38" t="s">
        <v>298</v>
      </c>
      <c r="I41" s="65">
        <v>1</v>
      </c>
    </row>
    <row r="42" spans="1:10" ht="56.25" x14ac:dyDescent="0.25">
      <c r="A42" s="45">
        <v>32</v>
      </c>
      <c r="B42" s="45" t="s">
        <v>89</v>
      </c>
      <c r="C42" s="38" t="s">
        <v>277</v>
      </c>
      <c r="D42" s="36" t="s">
        <v>146</v>
      </c>
      <c r="E42" s="36" t="s">
        <v>146</v>
      </c>
      <c r="F42" s="45" t="s">
        <v>151</v>
      </c>
      <c r="G42" s="45" t="s">
        <v>219</v>
      </c>
      <c r="H42" s="45"/>
      <c r="I42" s="65">
        <v>1</v>
      </c>
    </row>
    <row r="43" spans="1:10" ht="99.75" customHeight="1" x14ac:dyDescent="0.25">
      <c r="A43" s="45">
        <v>33</v>
      </c>
      <c r="B43" s="45" t="s">
        <v>134</v>
      </c>
      <c r="C43" s="38" t="s">
        <v>277</v>
      </c>
      <c r="D43" s="36" t="s">
        <v>146</v>
      </c>
      <c r="E43" s="36" t="s">
        <v>146</v>
      </c>
      <c r="F43" s="45" t="s">
        <v>220</v>
      </c>
      <c r="G43" s="45" t="s">
        <v>221</v>
      </c>
      <c r="H43" s="38" t="s">
        <v>306</v>
      </c>
      <c r="I43" s="65">
        <v>1</v>
      </c>
    </row>
    <row r="44" spans="1:10" ht="116.25" customHeight="1" x14ac:dyDescent="0.25">
      <c r="A44" s="45">
        <v>34</v>
      </c>
      <c r="B44" s="45" t="s">
        <v>90</v>
      </c>
      <c r="C44" s="38" t="s">
        <v>277</v>
      </c>
      <c r="D44" s="36" t="s">
        <v>125</v>
      </c>
      <c r="E44" s="36" t="s">
        <v>125</v>
      </c>
      <c r="F44" s="45" t="s">
        <v>222</v>
      </c>
      <c r="G44" s="45" t="s">
        <v>223</v>
      </c>
      <c r="H44" s="38" t="s">
        <v>312</v>
      </c>
      <c r="I44" s="65">
        <v>1</v>
      </c>
    </row>
    <row r="45" spans="1:10" ht="27.75" customHeight="1" x14ac:dyDescent="0.25">
      <c r="A45" s="45"/>
      <c r="B45" s="90" t="s">
        <v>72</v>
      </c>
      <c r="C45" s="91"/>
      <c r="D45" s="91"/>
      <c r="E45" s="91"/>
      <c r="F45" s="91"/>
      <c r="G45" s="91"/>
      <c r="H45" s="91"/>
    </row>
    <row r="46" spans="1:10" ht="97.5" customHeight="1" x14ac:dyDescent="0.25">
      <c r="A46" s="45">
        <v>35</v>
      </c>
      <c r="B46" s="45" t="s">
        <v>91</v>
      </c>
      <c r="C46" s="38" t="s">
        <v>278</v>
      </c>
      <c r="D46" s="36" t="s">
        <v>146</v>
      </c>
      <c r="E46" s="36" t="s">
        <v>146</v>
      </c>
      <c r="F46" s="45" t="s">
        <v>58</v>
      </c>
      <c r="G46" s="45" t="s">
        <v>224</v>
      </c>
      <c r="H46" s="45"/>
      <c r="I46" s="65">
        <v>1</v>
      </c>
    </row>
    <row r="47" spans="1:10" ht="120.75" customHeight="1" x14ac:dyDescent="0.25">
      <c r="A47" s="45">
        <v>36</v>
      </c>
      <c r="B47" s="45" t="s">
        <v>92</v>
      </c>
      <c r="C47" s="38" t="s">
        <v>307</v>
      </c>
      <c r="D47" s="36" t="s">
        <v>146</v>
      </c>
      <c r="E47" s="36" t="s">
        <v>146</v>
      </c>
      <c r="F47" s="45" t="s">
        <v>58</v>
      </c>
      <c r="G47" s="45" t="s">
        <v>224</v>
      </c>
      <c r="H47" s="38" t="s">
        <v>309</v>
      </c>
      <c r="I47" s="65">
        <v>1</v>
      </c>
    </row>
    <row r="48" spans="1:10" ht="116.25" customHeight="1" x14ac:dyDescent="0.25">
      <c r="A48" s="45">
        <v>37</v>
      </c>
      <c r="B48" s="45" t="s">
        <v>93</v>
      </c>
      <c r="C48" s="38" t="s">
        <v>308</v>
      </c>
      <c r="D48" s="36" t="s">
        <v>146</v>
      </c>
      <c r="E48" s="36" t="s">
        <v>146</v>
      </c>
      <c r="F48" s="45" t="s">
        <v>310</v>
      </c>
      <c r="G48" s="45" t="s">
        <v>159</v>
      </c>
      <c r="H48" s="38" t="s">
        <v>298</v>
      </c>
      <c r="I48" s="65">
        <v>1</v>
      </c>
    </row>
    <row r="49" spans="8:10" x14ac:dyDescent="0.25">
      <c r="H49" s="44" t="s">
        <v>313</v>
      </c>
      <c r="I49" s="64">
        <f>(I9+I10+I11+I12+I13+I14+I15+I16+I17+I18+I19+I20+I21+I22+I23+I24+I25+I26+I27+I28+I29+I30+I31+I32+I33++I35+I36+I38+I39+I40+I41+I42+I43+I44+I46+I47+I48)/37</f>
        <v>0.97297297297297303</v>
      </c>
      <c r="J49" s="42"/>
    </row>
  </sheetData>
  <mergeCells count="15">
    <mergeCell ref="A3:H3"/>
    <mergeCell ref="B45:H45"/>
    <mergeCell ref="A7:A8"/>
    <mergeCell ref="B4:H4"/>
    <mergeCell ref="B7:H7"/>
    <mergeCell ref="B8:H8"/>
    <mergeCell ref="B37:H37"/>
    <mergeCell ref="B33:B34"/>
    <mergeCell ref="A33:A34"/>
    <mergeCell ref="C33:C34"/>
    <mergeCell ref="D33:D34"/>
    <mergeCell ref="E33:E34"/>
    <mergeCell ref="F33:F34"/>
    <mergeCell ref="G33:G34"/>
    <mergeCell ref="H33:H34"/>
  </mergeCells>
  <pageMargins left="0.78740157480314965" right="0.78740157480314965" top="1.1811023622047245" bottom="0.39370078740157483" header="0.31496062992125984" footer="0.3149606299212598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topLeftCell="A7" zoomScaleNormal="100" zoomScaleSheetLayoutView="100" workbookViewId="0">
      <selection activeCell="M12" sqref="M12"/>
    </sheetView>
  </sheetViews>
  <sheetFormatPr defaultRowHeight="18.75" x14ac:dyDescent="0.25"/>
  <cols>
    <col min="1" max="1" width="29.7109375" style="3" customWidth="1"/>
    <col min="2" max="2" width="49.28515625" style="3" customWidth="1"/>
    <col min="3" max="4" width="17" style="3" customWidth="1"/>
    <col min="5" max="5" width="19.5703125" style="3" customWidth="1"/>
    <col min="6" max="6" width="26.140625" style="3" customWidth="1"/>
    <col min="7" max="7" width="23" style="3" customWidth="1"/>
    <col min="8" max="8" width="21.28515625" style="3" customWidth="1"/>
    <col min="9" max="9" width="11.5703125" style="3" bestFit="1" customWidth="1"/>
    <col min="10" max="16384" width="9.140625" style="3"/>
  </cols>
  <sheetData>
    <row r="1" spans="1:14" s="31" customFormat="1" x14ac:dyDescent="0.25">
      <c r="G1" s="100" t="s">
        <v>105</v>
      </c>
      <c r="H1" s="100"/>
    </row>
    <row r="2" spans="1:14" s="31" customFormat="1" x14ac:dyDescent="0.25"/>
    <row r="3" spans="1:14" s="31" customFormat="1" ht="32.25" customHeight="1" x14ac:dyDescent="0.25">
      <c r="A3" s="85" t="s">
        <v>271</v>
      </c>
      <c r="B3" s="85"/>
      <c r="C3" s="85"/>
      <c r="D3" s="85"/>
      <c r="E3" s="85"/>
      <c r="F3" s="85"/>
      <c r="G3" s="85"/>
      <c r="H3" s="85"/>
    </row>
    <row r="5" spans="1:14" s="82" customFormat="1" ht="60.75" customHeight="1" x14ac:dyDescent="0.25">
      <c r="A5" s="81" t="s">
        <v>266</v>
      </c>
      <c r="B5" s="81" t="s">
        <v>0</v>
      </c>
      <c r="C5" s="81" t="s">
        <v>1</v>
      </c>
      <c r="D5" s="81" t="s">
        <v>267</v>
      </c>
      <c r="E5" s="81" t="s">
        <v>268</v>
      </c>
      <c r="F5" s="81" t="s">
        <v>5</v>
      </c>
      <c r="G5" s="81" t="s">
        <v>269</v>
      </c>
      <c r="H5" s="81" t="s">
        <v>270</v>
      </c>
    </row>
    <row r="6" spans="1:14" x14ac:dyDescent="0.25">
      <c r="A6" s="2">
        <v>1</v>
      </c>
      <c r="B6" s="2">
        <v>2</v>
      </c>
      <c r="C6" s="2">
        <v>3</v>
      </c>
      <c r="D6" s="2">
        <v>4</v>
      </c>
      <c r="E6" s="2">
        <v>5</v>
      </c>
      <c r="F6" s="2">
        <v>6</v>
      </c>
      <c r="G6" s="2">
        <v>7</v>
      </c>
      <c r="H6" s="2">
        <v>8</v>
      </c>
    </row>
    <row r="7" spans="1:14" ht="27" customHeight="1" x14ac:dyDescent="0.25">
      <c r="A7" s="102" t="s">
        <v>48</v>
      </c>
      <c r="B7" s="102"/>
      <c r="C7" s="102"/>
      <c r="D7" s="102"/>
      <c r="E7" s="102"/>
      <c r="F7" s="102"/>
      <c r="G7" s="102"/>
      <c r="H7" s="102"/>
    </row>
    <row r="8" spans="1:14" s="56" customFormat="1" ht="55.5" customHeight="1" x14ac:dyDescent="0.25">
      <c r="A8" s="86" t="s">
        <v>106</v>
      </c>
      <c r="B8" s="53" t="s">
        <v>7</v>
      </c>
      <c r="C8" s="53" t="s">
        <v>6</v>
      </c>
      <c r="D8" s="75">
        <v>186770.6</v>
      </c>
      <c r="E8" s="53" t="s">
        <v>64</v>
      </c>
      <c r="F8" s="53">
        <v>184854.9</v>
      </c>
      <c r="G8" s="75">
        <f>F8/D8*100</f>
        <v>98.974303236162427</v>
      </c>
      <c r="H8" s="53" t="s">
        <v>64</v>
      </c>
      <c r="I8" s="98"/>
      <c r="J8" s="99"/>
      <c r="K8" s="99"/>
      <c r="L8" s="99"/>
      <c r="M8" s="99"/>
      <c r="N8" s="99"/>
    </row>
    <row r="9" spans="1:14" s="56" customFormat="1" ht="56.25" x14ac:dyDescent="0.25">
      <c r="A9" s="86"/>
      <c r="B9" s="76" t="s">
        <v>327</v>
      </c>
      <c r="C9" s="53" t="s">
        <v>136</v>
      </c>
      <c r="D9" s="53">
        <v>6089</v>
      </c>
      <c r="E9" s="53" t="s">
        <v>64</v>
      </c>
      <c r="F9" s="53">
        <v>6089</v>
      </c>
      <c r="G9" s="75">
        <f t="shared" ref="G9:G14" si="0">F9/D9*100</f>
        <v>100</v>
      </c>
      <c r="H9" s="53" t="s">
        <v>64</v>
      </c>
      <c r="I9" s="98"/>
      <c r="J9" s="99"/>
      <c r="K9" s="99"/>
      <c r="L9" s="99"/>
      <c r="M9" s="99"/>
      <c r="N9" s="99"/>
    </row>
    <row r="10" spans="1:14" s="56" customFormat="1" ht="56.25" x14ac:dyDescent="0.25">
      <c r="A10" s="86" t="s">
        <v>107</v>
      </c>
      <c r="B10" s="53" t="s">
        <v>7</v>
      </c>
      <c r="C10" s="53" t="s">
        <v>6</v>
      </c>
      <c r="D10" s="75">
        <v>117645</v>
      </c>
      <c r="E10" s="53" t="s">
        <v>64</v>
      </c>
      <c r="F10" s="75">
        <v>115711.6</v>
      </c>
      <c r="G10" s="75">
        <f t="shared" si="0"/>
        <v>98.356581240171707</v>
      </c>
      <c r="H10" s="53" t="s">
        <v>64</v>
      </c>
      <c r="I10" s="98"/>
      <c r="J10" s="99"/>
      <c r="K10" s="99"/>
      <c r="L10" s="99"/>
      <c r="M10" s="99"/>
      <c r="N10" s="99"/>
    </row>
    <row r="11" spans="1:14" s="56" customFormat="1" ht="59.25" customHeight="1" x14ac:dyDescent="0.25">
      <c r="A11" s="86"/>
      <c r="B11" s="76" t="s">
        <v>328</v>
      </c>
      <c r="C11" s="53" t="s">
        <v>136</v>
      </c>
      <c r="D11" s="53">
        <v>13973</v>
      </c>
      <c r="E11" s="53" t="s">
        <v>64</v>
      </c>
      <c r="F11" s="53">
        <v>13973</v>
      </c>
      <c r="G11" s="75">
        <f t="shared" si="0"/>
        <v>100</v>
      </c>
      <c r="H11" s="53" t="s">
        <v>64</v>
      </c>
    </row>
    <row r="12" spans="1:14" s="56" customFormat="1" ht="56.25" customHeight="1" x14ac:dyDescent="0.25">
      <c r="A12" s="86" t="s">
        <v>108</v>
      </c>
      <c r="B12" s="53" t="s">
        <v>7</v>
      </c>
      <c r="C12" s="53" t="s">
        <v>6</v>
      </c>
      <c r="D12" s="53">
        <v>84620.7</v>
      </c>
      <c r="E12" s="53" t="s">
        <v>64</v>
      </c>
      <c r="F12" s="53">
        <v>84580.5</v>
      </c>
      <c r="G12" s="75">
        <f t="shared" si="0"/>
        <v>99.952493893338158</v>
      </c>
      <c r="H12" s="53" t="s">
        <v>64</v>
      </c>
    </row>
    <row r="13" spans="1:14" s="56" customFormat="1" ht="131.25" customHeight="1" x14ac:dyDescent="0.25">
      <c r="A13" s="86"/>
      <c r="B13" s="76" t="s">
        <v>329</v>
      </c>
      <c r="C13" s="53" t="s">
        <v>136</v>
      </c>
      <c r="D13" s="53">
        <v>8827</v>
      </c>
      <c r="E13" s="53" t="s">
        <v>273</v>
      </c>
      <c r="F13" s="53">
        <v>8827</v>
      </c>
      <c r="G13" s="75">
        <f t="shared" si="0"/>
        <v>100</v>
      </c>
      <c r="H13" s="53" t="s">
        <v>64</v>
      </c>
    </row>
    <row r="14" spans="1:14" s="54" customFormat="1" ht="33" customHeight="1" x14ac:dyDescent="0.25">
      <c r="A14" s="101" t="s">
        <v>109</v>
      </c>
      <c r="B14" s="101"/>
      <c r="C14" s="83" t="s">
        <v>6</v>
      </c>
      <c r="D14" s="84">
        <f>D8+D10+D12</f>
        <v>389036.3</v>
      </c>
      <c r="E14" s="84" t="s">
        <v>273</v>
      </c>
      <c r="F14" s="84">
        <f t="shared" ref="F14" si="1">F8+F10+F12</f>
        <v>385147</v>
      </c>
      <c r="G14" s="84">
        <f t="shared" si="0"/>
        <v>99.000273239283842</v>
      </c>
      <c r="H14" s="83" t="s">
        <v>273</v>
      </c>
    </row>
    <row r="15" spans="1:14" s="56" customFormat="1" x14ac:dyDescent="0.25"/>
    <row r="16" spans="1:14" ht="53.25" customHeight="1" x14ac:dyDescent="0.25">
      <c r="A16" s="97"/>
      <c r="B16" s="97"/>
      <c r="C16" s="97"/>
      <c r="D16" s="97"/>
      <c r="E16" s="97"/>
      <c r="F16" s="97"/>
      <c r="G16" s="97"/>
      <c r="H16" s="97"/>
    </row>
    <row r="17" spans="1:8" x14ac:dyDescent="0.25">
      <c r="A17" s="97"/>
      <c r="B17" s="97"/>
      <c r="C17" s="97"/>
      <c r="D17" s="97"/>
      <c r="E17" s="97"/>
      <c r="F17" s="97"/>
      <c r="G17" s="97"/>
      <c r="H17" s="97"/>
    </row>
  </sheetData>
  <mergeCells count="9">
    <mergeCell ref="A16:H17"/>
    <mergeCell ref="I8:N10"/>
    <mergeCell ref="G1:H1"/>
    <mergeCell ref="A14:B14"/>
    <mergeCell ref="A8:A9"/>
    <mergeCell ref="A10:A11"/>
    <mergeCell ref="A3:H3"/>
    <mergeCell ref="A12:A13"/>
    <mergeCell ref="A7:H7"/>
  </mergeCells>
  <pageMargins left="0.78740157480314965" right="0.78740157480314965" top="1.1811023622047245" bottom="0.39370078740157483" header="0.31496062992125984" footer="0.31496062992125984"/>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98"/>
  <sheetViews>
    <sheetView view="pageBreakPreview" zoomScale="60" zoomScaleNormal="100" workbookViewId="0">
      <selection activeCell="F18" sqref="F18:F20"/>
    </sheetView>
  </sheetViews>
  <sheetFormatPr defaultRowHeight="20.25" x14ac:dyDescent="0.25"/>
  <cols>
    <col min="1" max="1" width="73.85546875" style="7" customWidth="1"/>
    <col min="2" max="2" width="43.5703125" style="7" customWidth="1"/>
    <col min="3" max="3" width="30.5703125" style="14" customWidth="1"/>
    <col min="4" max="4" width="22.5703125" style="14" customWidth="1"/>
    <col min="5" max="5" width="25.5703125" style="14" customWidth="1"/>
    <col min="6" max="6" width="123" style="7" customWidth="1"/>
    <col min="7" max="7" width="13.28515625" style="7" customWidth="1"/>
    <col min="8" max="8" width="31.42578125" style="16" customWidth="1"/>
    <col min="9" max="10" width="9.140625" style="7"/>
    <col min="11" max="11" width="68.85546875" style="7" customWidth="1"/>
    <col min="12" max="13" width="9.140625" style="7"/>
    <col min="14" max="14" width="15.140625" style="7" customWidth="1"/>
    <col min="15" max="16384" width="9.140625" style="7"/>
  </cols>
  <sheetData>
    <row r="1" spans="1:14" x14ac:dyDescent="0.25">
      <c r="F1" s="15" t="s">
        <v>112</v>
      </c>
    </row>
    <row r="3" spans="1:14" x14ac:dyDescent="0.25">
      <c r="A3" s="110" t="s">
        <v>253</v>
      </c>
      <c r="B3" s="110"/>
      <c r="C3" s="110"/>
      <c r="D3" s="110"/>
      <c r="E3" s="110"/>
      <c r="F3" s="110"/>
    </row>
    <row r="5" spans="1:14" s="17" customFormat="1" ht="84.75" customHeight="1" x14ac:dyDescent="0.25">
      <c r="A5" s="47" t="s">
        <v>237</v>
      </c>
      <c r="B5" s="47" t="s">
        <v>15</v>
      </c>
      <c r="C5" s="47" t="s">
        <v>8</v>
      </c>
      <c r="D5" s="47" t="s">
        <v>9</v>
      </c>
      <c r="E5" s="47" t="s">
        <v>10</v>
      </c>
      <c r="F5" s="47" t="s">
        <v>254</v>
      </c>
      <c r="H5" s="18"/>
    </row>
    <row r="6" spans="1:14" x14ac:dyDescent="0.25">
      <c r="A6" s="48">
        <v>1</v>
      </c>
      <c r="B6" s="48">
        <v>2</v>
      </c>
      <c r="C6" s="48">
        <v>3</v>
      </c>
      <c r="D6" s="48">
        <v>4</v>
      </c>
      <c r="E6" s="48">
        <v>5</v>
      </c>
      <c r="F6" s="48">
        <v>6</v>
      </c>
    </row>
    <row r="7" spans="1:14" s="21" customFormat="1" ht="21.75" customHeight="1" x14ac:dyDescent="0.25">
      <c r="A7" s="111" t="s">
        <v>48</v>
      </c>
      <c r="B7" s="19" t="s">
        <v>11</v>
      </c>
      <c r="C7" s="20">
        <f>C8+C9+C10+C11</f>
        <v>1675922.3</v>
      </c>
      <c r="D7" s="20">
        <f>D8+D9+D10+D11</f>
        <v>1660897.0999999999</v>
      </c>
      <c r="E7" s="20">
        <f t="shared" ref="E7:E10" si="0">D7/C7*100</f>
        <v>99.103466789599963</v>
      </c>
      <c r="F7" s="111"/>
      <c r="G7" s="21" t="s">
        <v>236</v>
      </c>
      <c r="H7" s="22">
        <f>D7/C7</f>
        <v>0.99103466789599959</v>
      </c>
      <c r="I7" s="23"/>
    </row>
    <row r="8" spans="1:14" s="21" customFormat="1" ht="21.75" customHeight="1" x14ac:dyDescent="0.25">
      <c r="A8" s="111"/>
      <c r="B8" s="46" t="s">
        <v>27</v>
      </c>
      <c r="C8" s="20">
        <f t="shared" ref="C8:D10" si="1">C13+C72+C90</f>
        <v>37272</v>
      </c>
      <c r="D8" s="20">
        <f t="shared" si="1"/>
        <v>34580.5</v>
      </c>
      <c r="E8" s="20">
        <f t="shared" si="0"/>
        <v>92.778761536810478</v>
      </c>
      <c r="F8" s="111"/>
      <c r="G8" s="24"/>
      <c r="H8" s="22"/>
    </row>
    <row r="9" spans="1:14" s="21" customFormat="1" ht="21.75" customHeight="1" x14ac:dyDescent="0.25">
      <c r="A9" s="111"/>
      <c r="B9" s="19" t="s">
        <v>12</v>
      </c>
      <c r="C9" s="20">
        <f t="shared" si="1"/>
        <v>1006469.7999999999</v>
      </c>
      <c r="D9" s="20">
        <f t="shared" si="1"/>
        <v>1003831.7999999999</v>
      </c>
      <c r="E9" s="20">
        <f t="shared" si="0"/>
        <v>99.737895761999013</v>
      </c>
      <c r="F9" s="111"/>
      <c r="G9" s="24"/>
      <c r="H9" s="22"/>
    </row>
    <row r="10" spans="1:14" s="21" customFormat="1" ht="21.75" customHeight="1" x14ac:dyDescent="0.25">
      <c r="A10" s="111"/>
      <c r="B10" s="19" t="s">
        <v>13</v>
      </c>
      <c r="C10" s="20">
        <f t="shared" si="1"/>
        <v>632180.50000000012</v>
      </c>
      <c r="D10" s="20">
        <f t="shared" si="1"/>
        <v>622484.79999999993</v>
      </c>
      <c r="E10" s="20">
        <f t="shared" si="0"/>
        <v>98.466308277461863</v>
      </c>
      <c r="F10" s="111"/>
      <c r="G10" s="24"/>
      <c r="H10" s="22"/>
    </row>
    <row r="11" spans="1:14" s="21" customFormat="1" ht="21.75" customHeight="1" x14ac:dyDescent="0.25">
      <c r="A11" s="111"/>
      <c r="B11" s="19" t="s">
        <v>14</v>
      </c>
      <c r="C11" s="20">
        <v>0</v>
      </c>
      <c r="D11" s="20">
        <v>0</v>
      </c>
      <c r="E11" s="20">
        <v>0</v>
      </c>
      <c r="F11" s="111"/>
      <c r="G11" s="24"/>
      <c r="H11" s="22"/>
    </row>
    <row r="12" spans="1:14" s="26" customFormat="1" ht="21.75" customHeight="1" x14ac:dyDescent="0.25">
      <c r="A12" s="104" t="s">
        <v>113</v>
      </c>
      <c r="B12" s="50" t="s">
        <v>11</v>
      </c>
      <c r="C12" s="25">
        <f>C13+C14+C15</f>
        <v>1549164.6</v>
      </c>
      <c r="D12" s="25">
        <f>D13+D14+D15</f>
        <v>1535604.4</v>
      </c>
      <c r="E12" s="25">
        <f t="shared" ref="E12:E15" si="2">D12/C12*100</f>
        <v>99.124676616029035</v>
      </c>
      <c r="F12" s="105"/>
      <c r="G12" s="24"/>
      <c r="H12" s="114"/>
      <c r="I12" s="114"/>
      <c r="J12" s="114"/>
      <c r="K12" s="114"/>
      <c r="L12" s="114"/>
      <c r="M12" s="114"/>
      <c r="N12" s="114"/>
    </row>
    <row r="13" spans="1:14" s="26" customFormat="1" ht="21.75" customHeight="1" x14ac:dyDescent="0.25">
      <c r="A13" s="104"/>
      <c r="B13" s="49" t="s">
        <v>27</v>
      </c>
      <c r="C13" s="25">
        <f>C51+C64+C69</f>
        <v>37272</v>
      </c>
      <c r="D13" s="25">
        <f>D51+D64+D69</f>
        <v>34580.5</v>
      </c>
      <c r="E13" s="25">
        <f t="shared" si="2"/>
        <v>92.778761536810478</v>
      </c>
      <c r="F13" s="105"/>
      <c r="G13" s="24"/>
      <c r="H13" s="114"/>
      <c r="I13" s="114"/>
      <c r="J13" s="114"/>
      <c r="K13" s="114"/>
      <c r="L13" s="114"/>
      <c r="M13" s="114"/>
      <c r="N13" s="114"/>
    </row>
    <row r="14" spans="1:14" s="26" customFormat="1" ht="21.75" customHeight="1" x14ac:dyDescent="0.25">
      <c r="A14" s="104"/>
      <c r="B14" s="50" t="s">
        <v>12</v>
      </c>
      <c r="C14" s="25">
        <f>C16+C18+C21+C23+C25+C27+C29+C31+C33+C35+C37+C39+C41+C43+C45+C47+C49+C52+C54+C56+C58+C60+C62+C65+C67</f>
        <v>1000569.7999999999</v>
      </c>
      <c r="D14" s="25">
        <f>D16+D18+D21+D23+D25+D27+D29+D31+D33+D35+D37+D39+D41+D43+D45+D47+D49+D52+D54+D56+D58+D60+D62+D65+D67</f>
        <v>997931.79999999993</v>
      </c>
      <c r="E14" s="25">
        <f t="shared" si="2"/>
        <v>99.736350227640287</v>
      </c>
      <c r="F14" s="105"/>
      <c r="G14" s="24"/>
      <c r="H14" s="114"/>
      <c r="I14" s="114"/>
      <c r="J14" s="114"/>
      <c r="K14" s="114"/>
      <c r="L14" s="114"/>
      <c r="M14" s="114"/>
      <c r="N14" s="114"/>
    </row>
    <row r="15" spans="1:14" s="26" customFormat="1" ht="21.75" customHeight="1" x14ac:dyDescent="0.25">
      <c r="A15" s="104"/>
      <c r="B15" s="50" t="s">
        <v>13</v>
      </c>
      <c r="C15" s="25">
        <f>C17+C19+C22+C24+C26+C28+C30+C32+C34+C36+C38+C40+C42+C44+C46+C48+C50+C53+C55+C57+C59+C61+C63+C66+C68+C70</f>
        <v>511322.80000000005</v>
      </c>
      <c r="D15" s="25">
        <f>D17+D19+D22+D24+D26+D28+D30+D32+D34+D36+D38+D40+D42+D44+D46+D48+D50+D53+D55+D57+D59+D61+D63+D66+D68+D70</f>
        <v>503092.1</v>
      </c>
      <c r="E15" s="25">
        <f t="shared" si="2"/>
        <v>98.390312342809665</v>
      </c>
      <c r="F15" s="105"/>
      <c r="G15" s="24"/>
      <c r="H15" s="27"/>
    </row>
    <row r="16" spans="1:14" ht="21.75" customHeight="1" x14ac:dyDescent="0.25">
      <c r="A16" s="103" t="s">
        <v>94</v>
      </c>
      <c r="B16" s="48" t="s">
        <v>12</v>
      </c>
      <c r="C16" s="51">
        <v>6916.6</v>
      </c>
      <c r="D16" s="51">
        <v>6916.6</v>
      </c>
      <c r="E16" s="51">
        <f>D16/C16*100</f>
        <v>100</v>
      </c>
      <c r="F16" s="103"/>
      <c r="G16" s="24"/>
    </row>
    <row r="17" spans="1:11" ht="25.5" customHeight="1" x14ac:dyDescent="0.25">
      <c r="A17" s="103"/>
      <c r="B17" s="48" t="s">
        <v>13</v>
      </c>
      <c r="C17" s="51">
        <v>0</v>
      </c>
      <c r="D17" s="51">
        <v>0</v>
      </c>
      <c r="E17" s="51">
        <v>0</v>
      </c>
      <c r="F17" s="103"/>
      <c r="G17" s="24"/>
    </row>
    <row r="18" spans="1:11" ht="24" customHeight="1" x14ac:dyDescent="0.25">
      <c r="A18" s="103" t="s">
        <v>83</v>
      </c>
      <c r="B18" s="48" t="s">
        <v>12</v>
      </c>
      <c r="C18" s="51">
        <v>1780</v>
      </c>
      <c r="D18" s="51">
        <v>1780</v>
      </c>
      <c r="E18" s="51">
        <f t="shared" ref="E18:E74" si="3">D18/C18*100</f>
        <v>100</v>
      </c>
      <c r="F18" s="103" t="s">
        <v>280</v>
      </c>
      <c r="G18" s="24"/>
    </row>
    <row r="19" spans="1:11" ht="409.5" customHeight="1" x14ac:dyDescent="0.25">
      <c r="A19" s="103"/>
      <c r="B19" s="106" t="s">
        <v>13</v>
      </c>
      <c r="C19" s="112">
        <v>88666.3</v>
      </c>
      <c r="D19" s="113">
        <f>82967.9+3660.3-0.9+1-0.6</f>
        <v>86627.7</v>
      </c>
      <c r="E19" s="112">
        <f t="shared" si="3"/>
        <v>97.700817559771863</v>
      </c>
      <c r="F19" s="103"/>
      <c r="G19" s="24"/>
      <c r="K19" s="115"/>
    </row>
    <row r="20" spans="1:11" ht="157.5" customHeight="1" x14ac:dyDescent="0.25">
      <c r="A20" s="103"/>
      <c r="B20" s="106"/>
      <c r="C20" s="112"/>
      <c r="D20" s="113"/>
      <c r="E20" s="112"/>
      <c r="F20" s="103"/>
      <c r="G20" s="24"/>
      <c r="K20" s="115"/>
    </row>
    <row r="21" spans="1:11" ht="21.75" customHeight="1" x14ac:dyDescent="0.25">
      <c r="A21" s="103" t="s">
        <v>147</v>
      </c>
      <c r="B21" s="48" t="s">
        <v>12</v>
      </c>
      <c r="C21" s="51">
        <v>0</v>
      </c>
      <c r="D21" s="51">
        <v>0</v>
      </c>
      <c r="E21" s="51">
        <v>0</v>
      </c>
      <c r="F21" s="103" t="s">
        <v>238</v>
      </c>
      <c r="G21" s="24"/>
      <c r="K21" s="115"/>
    </row>
    <row r="22" spans="1:11" ht="21.75" customHeight="1" x14ac:dyDescent="0.25">
      <c r="A22" s="103"/>
      <c r="B22" s="48" t="s">
        <v>13</v>
      </c>
      <c r="C22" s="51">
        <v>10110.4</v>
      </c>
      <c r="D22" s="51">
        <v>10026.9</v>
      </c>
      <c r="E22" s="51">
        <f t="shared" si="3"/>
        <v>99.174117740148759</v>
      </c>
      <c r="F22" s="103"/>
      <c r="G22" s="24"/>
    </row>
    <row r="23" spans="1:11" ht="21.75" customHeight="1" x14ac:dyDescent="0.25">
      <c r="A23" s="103" t="s">
        <v>165</v>
      </c>
      <c r="B23" s="48" t="s">
        <v>12</v>
      </c>
      <c r="C23" s="51">
        <v>0</v>
      </c>
      <c r="D23" s="51">
        <v>0</v>
      </c>
      <c r="E23" s="51">
        <v>0</v>
      </c>
      <c r="F23" s="103" t="s">
        <v>239</v>
      </c>
      <c r="G23" s="24"/>
    </row>
    <row r="24" spans="1:11" ht="21.75" customHeight="1" x14ac:dyDescent="0.25">
      <c r="A24" s="103"/>
      <c r="B24" s="48" t="s">
        <v>13</v>
      </c>
      <c r="C24" s="51">
        <v>1045</v>
      </c>
      <c r="D24" s="51">
        <v>1023.5</v>
      </c>
      <c r="E24" s="51">
        <f t="shared" si="3"/>
        <v>97.942583732057415</v>
      </c>
      <c r="F24" s="103"/>
      <c r="G24" s="24"/>
    </row>
    <row r="25" spans="1:11" ht="21.75" customHeight="1" x14ac:dyDescent="0.25">
      <c r="A25" s="103" t="s">
        <v>137</v>
      </c>
      <c r="B25" s="48" t="s">
        <v>12</v>
      </c>
      <c r="C25" s="51">
        <v>0</v>
      </c>
      <c r="D25" s="51">
        <v>0</v>
      </c>
      <c r="E25" s="51">
        <v>0</v>
      </c>
      <c r="F25" s="103" t="s">
        <v>240</v>
      </c>
      <c r="G25" s="24"/>
    </row>
    <row r="26" spans="1:11" ht="21.75" customHeight="1" x14ac:dyDescent="0.25">
      <c r="A26" s="103"/>
      <c r="B26" s="48" t="s">
        <v>13</v>
      </c>
      <c r="C26" s="51">
        <v>340.2</v>
      </c>
      <c r="D26" s="51">
        <v>318.8</v>
      </c>
      <c r="E26" s="51">
        <f t="shared" si="3"/>
        <v>93.709582598471499</v>
      </c>
      <c r="F26" s="103"/>
      <c r="G26" s="24"/>
    </row>
    <row r="27" spans="1:11" ht="21.75" customHeight="1" x14ac:dyDescent="0.25">
      <c r="A27" s="103" t="s">
        <v>85</v>
      </c>
      <c r="B27" s="48" t="s">
        <v>12</v>
      </c>
      <c r="C27" s="51">
        <v>0</v>
      </c>
      <c r="D27" s="51">
        <v>0</v>
      </c>
      <c r="E27" s="51">
        <v>0</v>
      </c>
      <c r="F27" s="103" t="s">
        <v>255</v>
      </c>
      <c r="G27" s="24"/>
    </row>
    <row r="28" spans="1:11" ht="148.5" customHeight="1" x14ac:dyDescent="0.25">
      <c r="A28" s="103"/>
      <c r="B28" s="48" t="s">
        <v>13</v>
      </c>
      <c r="C28" s="52">
        <v>186770.6</v>
      </c>
      <c r="D28" s="47">
        <v>184854.9</v>
      </c>
      <c r="E28" s="51">
        <f t="shared" si="3"/>
        <v>98.974303236162427</v>
      </c>
      <c r="F28" s="103"/>
      <c r="G28" s="24"/>
    </row>
    <row r="29" spans="1:11" ht="21.75" customHeight="1" x14ac:dyDescent="0.25">
      <c r="A29" s="103" t="s">
        <v>86</v>
      </c>
      <c r="B29" s="48" t="s">
        <v>12</v>
      </c>
      <c r="C29" s="51">
        <v>0</v>
      </c>
      <c r="D29" s="51">
        <v>0</v>
      </c>
      <c r="E29" s="51">
        <v>0</v>
      </c>
      <c r="F29" s="103" t="s">
        <v>256</v>
      </c>
      <c r="G29" s="24"/>
    </row>
    <row r="30" spans="1:11" ht="83.25" customHeight="1" x14ac:dyDescent="0.25">
      <c r="A30" s="103"/>
      <c r="B30" s="48" t="s">
        <v>13</v>
      </c>
      <c r="C30" s="52">
        <v>117645</v>
      </c>
      <c r="D30" s="52">
        <v>115711.6</v>
      </c>
      <c r="E30" s="51">
        <f t="shared" si="3"/>
        <v>98.356581240171707</v>
      </c>
      <c r="F30" s="103"/>
      <c r="G30" s="24"/>
    </row>
    <row r="31" spans="1:11" ht="21.75" customHeight="1" x14ac:dyDescent="0.25">
      <c r="A31" s="103" t="s">
        <v>87</v>
      </c>
      <c r="B31" s="48" t="s">
        <v>12</v>
      </c>
      <c r="C31" s="51">
        <v>0</v>
      </c>
      <c r="D31" s="51">
        <v>0</v>
      </c>
      <c r="E31" s="51">
        <v>0</v>
      </c>
      <c r="F31" s="103" t="s">
        <v>241</v>
      </c>
      <c r="G31" s="24"/>
    </row>
    <row r="32" spans="1:11" ht="108.75" customHeight="1" x14ac:dyDescent="0.25">
      <c r="A32" s="103"/>
      <c r="B32" s="48" t="s">
        <v>13</v>
      </c>
      <c r="C32" s="52">
        <v>84620.7</v>
      </c>
      <c r="D32" s="47">
        <v>84580.5</v>
      </c>
      <c r="E32" s="51">
        <f t="shared" si="3"/>
        <v>99.952493893338158</v>
      </c>
      <c r="F32" s="103"/>
      <c r="G32" s="24"/>
    </row>
    <row r="33" spans="1:7" ht="21.75" customHeight="1" x14ac:dyDescent="0.25">
      <c r="A33" s="103" t="s">
        <v>24</v>
      </c>
      <c r="B33" s="48" t="s">
        <v>12</v>
      </c>
      <c r="C33" s="51">
        <v>938374.4</v>
      </c>
      <c r="D33" s="51">
        <v>938374.4</v>
      </c>
      <c r="E33" s="51">
        <f t="shared" si="3"/>
        <v>100</v>
      </c>
      <c r="F33" s="103"/>
      <c r="G33" s="24"/>
    </row>
    <row r="34" spans="1:7" ht="38.25" customHeight="1" x14ac:dyDescent="0.25">
      <c r="A34" s="103"/>
      <c r="B34" s="48" t="s">
        <v>13</v>
      </c>
      <c r="C34" s="51">
        <v>0</v>
      </c>
      <c r="D34" s="51">
        <v>0</v>
      </c>
      <c r="E34" s="51">
        <v>0</v>
      </c>
      <c r="F34" s="103"/>
      <c r="G34" s="24"/>
    </row>
    <row r="35" spans="1:7" ht="21.75" customHeight="1" x14ac:dyDescent="0.25">
      <c r="A35" s="109" t="s">
        <v>25</v>
      </c>
      <c r="B35" s="48" t="s">
        <v>12</v>
      </c>
      <c r="C35" s="51">
        <v>1548.3</v>
      </c>
      <c r="D35" s="51">
        <v>1004.8</v>
      </c>
      <c r="E35" s="51">
        <f t="shared" si="3"/>
        <v>64.896983788671449</v>
      </c>
      <c r="F35" s="103" t="s">
        <v>242</v>
      </c>
      <c r="G35" s="24"/>
    </row>
    <row r="36" spans="1:7" ht="67.5" customHeight="1" x14ac:dyDescent="0.25">
      <c r="A36" s="103"/>
      <c r="B36" s="48" t="s">
        <v>13</v>
      </c>
      <c r="C36" s="51">
        <v>0</v>
      </c>
      <c r="D36" s="51">
        <v>0</v>
      </c>
      <c r="E36" s="51">
        <v>0</v>
      </c>
      <c r="F36" s="103"/>
      <c r="G36" s="24"/>
    </row>
    <row r="37" spans="1:7" ht="21.75" customHeight="1" x14ac:dyDescent="0.25">
      <c r="A37" s="107" t="s">
        <v>26</v>
      </c>
      <c r="B37" s="48" t="s">
        <v>12</v>
      </c>
      <c r="C37" s="51">
        <v>11723.6</v>
      </c>
      <c r="D37" s="51">
        <v>10513.7</v>
      </c>
      <c r="E37" s="51">
        <f t="shared" si="3"/>
        <v>89.679791190419337</v>
      </c>
      <c r="F37" s="103" t="s">
        <v>257</v>
      </c>
      <c r="G37" s="24"/>
    </row>
    <row r="38" spans="1:7" ht="105" customHeight="1" x14ac:dyDescent="0.25">
      <c r="A38" s="107"/>
      <c r="B38" s="48" t="s">
        <v>13</v>
      </c>
      <c r="C38" s="51">
        <v>0</v>
      </c>
      <c r="D38" s="51">
        <v>0</v>
      </c>
      <c r="E38" s="51">
        <v>0</v>
      </c>
      <c r="F38" s="103"/>
      <c r="G38" s="24"/>
    </row>
    <row r="39" spans="1:7" ht="21.75" customHeight="1" x14ac:dyDescent="0.25">
      <c r="A39" s="103" t="s">
        <v>138</v>
      </c>
      <c r="B39" s="48" t="s">
        <v>12</v>
      </c>
      <c r="C39" s="51">
        <v>187.5</v>
      </c>
      <c r="D39" s="51">
        <v>187.5</v>
      </c>
      <c r="E39" s="51">
        <f t="shared" si="3"/>
        <v>100</v>
      </c>
      <c r="F39" s="103"/>
      <c r="G39" s="24"/>
    </row>
    <row r="40" spans="1:7" ht="168" customHeight="1" x14ac:dyDescent="0.25">
      <c r="A40" s="103"/>
      <c r="B40" s="48" t="s">
        <v>13</v>
      </c>
      <c r="C40" s="51">
        <v>0</v>
      </c>
      <c r="D40" s="51">
        <v>0</v>
      </c>
      <c r="E40" s="51">
        <v>0</v>
      </c>
      <c r="F40" s="103"/>
      <c r="G40" s="24"/>
    </row>
    <row r="41" spans="1:7" ht="21.75" customHeight="1" x14ac:dyDescent="0.25">
      <c r="A41" s="103" t="s">
        <v>28</v>
      </c>
      <c r="B41" s="48" t="s">
        <v>12</v>
      </c>
      <c r="C41" s="51">
        <v>10734.1</v>
      </c>
      <c r="D41" s="51">
        <v>10734.1</v>
      </c>
      <c r="E41" s="51">
        <f t="shared" si="3"/>
        <v>100</v>
      </c>
      <c r="F41" s="103"/>
      <c r="G41" s="24"/>
    </row>
    <row r="42" spans="1:7" ht="130.5" customHeight="1" x14ac:dyDescent="0.25">
      <c r="A42" s="103"/>
      <c r="B42" s="48" t="s">
        <v>13</v>
      </c>
      <c r="C42" s="51">
        <v>0</v>
      </c>
      <c r="D42" s="51">
        <v>0</v>
      </c>
      <c r="E42" s="51">
        <v>0</v>
      </c>
      <c r="F42" s="103"/>
      <c r="G42" s="24"/>
    </row>
    <row r="43" spans="1:7" ht="21.75" customHeight="1" x14ac:dyDescent="0.25">
      <c r="A43" s="103" t="s">
        <v>139</v>
      </c>
      <c r="B43" s="48" t="s">
        <v>12</v>
      </c>
      <c r="C43" s="51">
        <v>0</v>
      </c>
      <c r="D43" s="51">
        <v>0</v>
      </c>
      <c r="E43" s="51">
        <v>0</v>
      </c>
      <c r="F43" s="103" t="s">
        <v>243</v>
      </c>
      <c r="G43" s="24"/>
    </row>
    <row r="44" spans="1:7" ht="129" customHeight="1" x14ac:dyDescent="0.25">
      <c r="A44" s="103"/>
      <c r="B44" s="48" t="s">
        <v>13</v>
      </c>
      <c r="C44" s="51">
        <v>1018.9</v>
      </c>
      <c r="D44" s="51">
        <v>1018.8</v>
      </c>
      <c r="E44" s="51">
        <f t="shared" si="3"/>
        <v>99.990185494160372</v>
      </c>
      <c r="F44" s="103"/>
      <c r="G44" s="24"/>
    </row>
    <row r="45" spans="1:7" ht="21.75" customHeight="1" x14ac:dyDescent="0.25">
      <c r="A45" s="107" t="s">
        <v>66</v>
      </c>
      <c r="B45" s="48" t="s">
        <v>12</v>
      </c>
      <c r="C45" s="51">
        <v>0</v>
      </c>
      <c r="D45" s="51">
        <v>0</v>
      </c>
      <c r="E45" s="51">
        <v>0</v>
      </c>
      <c r="F45" s="103" t="s">
        <v>244</v>
      </c>
      <c r="G45" s="24"/>
    </row>
    <row r="46" spans="1:7" ht="21.75" customHeight="1" x14ac:dyDescent="0.25">
      <c r="A46" s="103"/>
      <c r="B46" s="48" t="s">
        <v>13</v>
      </c>
      <c r="C46" s="51">
        <v>6742</v>
      </c>
      <c r="D46" s="51">
        <v>6721.7</v>
      </c>
      <c r="E46" s="51">
        <f t="shared" si="3"/>
        <v>99.698902402847821</v>
      </c>
      <c r="F46" s="103"/>
      <c r="G46" s="24"/>
    </row>
    <row r="47" spans="1:7" ht="21.75" customHeight="1" x14ac:dyDescent="0.25">
      <c r="A47" s="103" t="s">
        <v>140</v>
      </c>
      <c r="B47" s="48" t="s">
        <v>12</v>
      </c>
      <c r="C47" s="51">
        <v>0</v>
      </c>
      <c r="D47" s="51">
        <v>0</v>
      </c>
      <c r="E47" s="51">
        <v>0</v>
      </c>
      <c r="F47" s="103"/>
      <c r="G47" s="24"/>
    </row>
    <row r="48" spans="1:7" ht="142.5" customHeight="1" x14ac:dyDescent="0.25">
      <c r="A48" s="103"/>
      <c r="B48" s="48" t="s">
        <v>13</v>
      </c>
      <c r="C48" s="51">
        <v>523.79999999999995</v>
      </c>
      <c r="D48" s="51">
        <v>523.79999999999995</v>
      </c>
      <c r="E48" s="51">
        <f t="shared" si="3"/>
        <v>100</v>
      </c>
      <c r="F48" s="103"/>
      <c r="G48" s="24"/>
    </row>
    <row r="49" spans="1:58" ht="21.75" customHeight="1" x14ac:dyDescent="0.25">
      <c r="A49" s="103" t="s">
        <v>96</v>
      </c>
      <c r="B49" s="48" t="s">
        <v>12</v>
      </c>
      <c r="C49" s="51">
        <v>0</v>
      </c>
      <c r="D49" s="51">
        <v>0</v>
      </c>
      <c r="E49" s="51">
        <v>0</v>
      </c>
      <c r="F49" s="103" t="s">
        <v>245</v>
      </c>
      <c r="G49" s="24"/>
    </row>
    <row r="50" spans="1:58" ht="54.75" customHeight="1" x14ac:dyDescent="0.25">
      <c r="A50" s="103"/>
      <c r="B50" s="48" t="s">
        <v>13</v>
      </c>
      <c r="C50" s="51">
        <v>1480.8</v>
      </c>
      <c r="D50" s="51">
        <v>1184.9000000000001</v>
      </c>
      <c r="E50" s="51">
        <f t="shared" si="3"/>
        <v>80.017558076715304</v>
      </c>
      <c r="F50" s="103"/>
      <c r="G50" s="24"/>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row>
    <row r="51" spans="1:58" ht="21.75" customHeight="1" x14ac:dyDescent="0.25">
      <c r="A51" s="103" t="s">
        <v>164</v>
      </c>
      <c r="B51" s="48" t="s">
        <v>27</v>
      </c>
      <c r="C51" s="51">
        <v>1072.4000000000001</v>
      </c>
      <c r="D51" s="51">
        <v>1072.4000000000001</v>
      </c>
      <c r="E51" s="51">
        <f t="shared" si="3"/>
        <v>100</v>
      </c>
      <c r="F51" s="106"/>
      <c r="G51" s="24"/>
    </row>
    <row r="52" spans="1:58" ht="21.75" customHeight="1" x14ac:dyDescent="0.25">
      <c r="A52" s="103"/>
      <c r="B52" s="48" t="s">
        <v>12</v>
      </c>
      <c r="C52" s="51">
        <v>44.7</v>
      </c>
      <c r="D52" s="51">
        <v>44.7</v>
      </c>
      <c r="E52" s="51">
        <f t="shared" si="3"/>
        <v>100</v>
      </c>
      <c r="F52" s="106"/>
      <c r="G52" s="24"/>
    </row>
    <row r="53" spans="1:58" ht="210" customHeight="1" x14ac:dyDescent="0.25">
      <c r="A53" s="103"/>
      <c r="B53" s="48" t="s">
        <v>13</v>
      </c>
      <c r="C53" s="51">
        <v>84.1</v>
      </c>
      <c r="D53" s="51">
        <v>84.1</v>
      </c>
      <c r="E53" s="51">
        <f t="shared" si="3"/>
        <v>100</v>
      </c>
      <c r="F53" s="106"/>
      <c r="G53" s="24"/>
    </row>
    <row r="54" spans="1:58" ht="21.75" customHeight="1" x14ac:dyDescent="0.25">
      <c r="A54" s="103" t="s">
        <v>142</v>
      </c>
      <c r="B54" s="48" t="s">
        <v>12</v>
      </c>
      <c r="C54" s="51">
        <v>0</v>
      </c>
      <c r="D54" s="51">
        <v>0</v>
      </c>
      <c r="E54" s="51">
        <v>0</v>
      </c>
      <c r="F54" s="103" t="s">
        <v>258</v>
      </c>
      <c r="G54" s="24"/>
    </row>
    <row r="55" spans="1:58" ht="195.75" customHeight="1" x14ac:dyDescent="0.25">
      <c r="A55" s="103"/>
      <c r="B55" s="48" t="s">
        <v>13</v>
      </c>
      <c r="C55" s="51">
        <v>4369.8999999999996</v>
      </c>
      <c r="D55" s="51">
        <v>2742.7</v>
      </c>
      <c r="E55" s="51">
        <f t="shared" si="3"/>
        <v>62.763449964530082</v>
      </c>
      <c r="F55" s="103"/>
      <c r="G55" s="24"/>
    </row>
    <row r="56" spans="1:58" ht="21.75" customHeight="1" x14ac:dyDescent="0.25">
      <c r="A56" s="103" t="s">
        <v>143</v>
      </c>
      <c r="B56" s="48" t="s">
        <v>12</v>
      </c>
      <c r="C56" s="51">
        <v>10198.700000000001</v>
      </c>
      <c r="D56" s="51">
        <v>10011.6</v>
      </c>
      <c r="E56" s="51">
        <f t="shared" si="3"/>
        <v>98.165452459627204</v>
      </c>
      <c r="F56" s="103" t="s">
        <v>259</v>
      </c>
      <c r="G56" s="24"/>
    </row>
    <row r="57" spans="1:58" ht="185.25" customHeight="1" x14ac:dyDescent="0.25">
      <c r="A57" s="103"/>
      <c r="B57" s="48" t="s">
        <v>13</v>
      </c>
      <c r="C57" s="51">
        <v>767.7</v>
      </c>
      <c r="D57" s="51">
        <v>753.6</v>
      </c>
      <c r="E57" s="51">
        <f t="shared" si="3"/>
        <v>98.163345056662749</v>
      </c>
      <c r="F57" s="103"/>
      <c r="G57" s="24"/>
    </row>
    <row r="58" spans="1:58" ht="21.75" customHeight="1" x14ac:dyDescent="0.25">
      <c r="A58" s="103" t="s">
        <v>148</v>
      </c>
      <c r="B58" s="48" t="s">
        <v>12</v>
      </c>
      <c r="C58" s="51">
        <v>9633.5</v>
      </c>
      <c r="D58" s="51">
        <v>9633.5</v>
      </c>
      <c r="E58" s="51">
        <f t="shared" si="3"/>
        <v>100</v>
      </c>
      <c r="F58" s="106"/>
      <c r="G58" s="24"/>
    </row>
    <row r="59" spans="1:58" ht="166.5" customHeight="1" x14ac:dyDescent="0.25">
      <c r="A59" s="103"/>
      <c r="B59" s="48" t="s">
        <v>13</v>
      </c>
      <c r="C59" s="51">
        <v>1568.3</v>
      </c>
      <c r="D59" s="51">
        <v>1568.3</v>
      </c>
      <c r="E59" s="51">
        <f t="shared" si="3"/>
        <v>100</v>
      </c>
      <c r="F59" s="106"/>
      <c r="G59" s="24"/>
    </row>
    <row r="60" spans="1:58" ht="21.75" customHeight="1" x14ac:dyDescent="0.25">
      <c r="A60" s="103" t="s">
        <v>149</v>
      </c>
      <c r="B60" s="48" t="s">
        <v>12</v>
      </c>
      <c r="C60" s="51">
        <v>0</v>
      </c>
      <c r="D60" s="51">
        <v>0</v>
      </c>
      <c r="E60" s="51">
        <v>0</v>
      </c>
      <c r="F60" s="106"/>
      <c r="G60" s="24"/>
    </row>
    <row r="61" spans="1:58" ht="25.5" customHeight="1" x14ac:dyDescent="0.25">
      <c r="A61" s="103"/>
      <c r="B61" s="48" t="s">
        <v>13</v>
      </c>
      <c r="C61" s="51">
        <v>176</v>
      </c>
      <c r="D61" s="51">
        <v>176</v>
      </c>
      <c r="E61" s="51">
        <f t="shared" si="3"/>
        <v>100</v>
      </c>
      <c r="F61" s="106"/>
      <c r="G61" s="24"/>
    </row>
    <row r="62" spans="1:58" ht="21.75" customHeight="1" x14ac:dyDescent="0.25">
      <c r="A62" s="103" t="s">
        <v>150</v>
      </c>
      <c r="B62" s="48" t="s">
        <v>12</v>
      </c>
      <c r="C62" s="51">
        <v>0</v>
      </c>
      <c r="D62" s="51">
        <v>0</v>
      </c>
      <c r="E62" s="51">
        <v>0</v>
      </c>
      <c r="F62" s="106"/>
      <c r="G62" s="24"/>
    </row>
    <row r="63" spans="1:58" ht="21.75" customHeight="1" x14ac:dyDescent="0.25">
      <c r="A63" s="103"/>
      <c r="B63" s="48" t="s">
        <v>13</v>
      </c>
      <c r="C63" s="51">
        <v>295.5</v>
      </c>
      <c r="D63" s="51">
        <v>295.5</v>
      </c>
      <c r="E63" s="51">
        <f t="shared" si="3"/>
        <v>100</v>
      </c>
      <c r="F63" s="106"/>
      <c r="G63" s="24"/>
    </row>
    <row r="64" spans="1:58" ht="21.75" customHeight="1" x14ac:dyDescent="0.25">
      <c r="A64" s="103" t="s">
        <v>160</v>
      </c>
      <c r="B64" s="48" t="s">
        <v>27</v>
      </c>
      <c r="C64" s="51">
        <v>20106.900000000001</v>
      </c>
      <c r="D64" s="51">
        <v>17898.099999999999</v>
      </c>
      <c r="E64" s="51">
        <f t="shared" si="3"/>
        <v>89.014716341156515</v>
      </c>
      <c r="F64" s="103" t="s">
        <v>246</v>
      </c>
      <c r="G64" s="24"/>
    </row>
    <row r="65" spans="1:68" ht="21.75" customHeight="1" x14ac:dyDescent="0.25">
      <c r="A65" s="103"/>
      <c r="B65" s="48" t="s">
        <v>12</v>
      </c>
      <c r="C65" s="51">
        <v>6349.6</v>
      </c>
      <c r="D65" s="51">
        <v>5652.1</v>
      </c>
      <c r="E65" s="51">
        <f t="shared" si="3"/>
        <v>89.015056066523883</v>
      </c>
      <c r="F65" s="103"/>
      <c r="G65" s="24"/>
    </row>
    <row r="66" spans="1:68" ht="86.25" customHeight="1" x14ac:dyDescent="0.25">
      <c r="A66" s="103"/>
      <c r="B66" s="48" t="s">
        <v>13</v>
      </c>
      <c r="C66" s="51">
        <v>1991.4</v>
      </c>
      <c r="D66" s="51">
        <v>1772.6</v>
      </c>
      <c r="E66" s="51">
        <f t="shared" si="3"/>
        <v>89.012754845837094</v>
      </c>
      <c r="F66" s="103"/>
      <c r="G66" s="24"/>
    </row>
    <row r="67" spans="1:68" ht="21.75" customHeight="1" x14ac:dyDescent="0.25">
      <c r="A67" s="103" t="s">
        <v>161</v>
      </c>
      <c r="B67" s="48" t="s">
        <v>12</v>
      </c>
      <c r="C67" s="51">
        <v>3078.8</v>
      </c>
      <c r="D67" s="51">
        <v>3078.8</v>
      </c>
      <c r="E67" s="51">
        <f t="shared" si="3"/>
        <v>100</v>
      </c>
      <c r="F67" s="103"/>
      <c r="G67" s="24"/>
    </row>
    <row r="68" spans="1:68" ht="277.5" customHeight="1" x14ac:dyDescent="0.25">
      <c r="A68" s="103"/>
      <c r="B68" s="48" t="s">
        <v>13</v>
      </c>
      <c r="C68" s="51">
        <v>20</v>
      </c>
      <c r="D68" s="51">
        <v>20</v>
      </c>
      <c r="E68" s="51">
        <f t="shared" si="3"/>
        <v>100</v>
      </c>
      <c r="F68" s="103"/>
      <c r="G68" s="24"/>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row>
    <row r="69" spans="1:68" ht="168.75" customHeight="1" x14ac:dyDescent="0.25">
      <c r="A69" s="47" t="s">
        <v>162</v>
      </c>
      <c r="B69" s="48" t="s">
        <v>27</v>
      </c>
      <c r="C69" s="51">
        <v>16092.7</v>
      </c>
      <c r="D69" s="51">
        <v>15610</v>
      </c>
      <c r="E69" s="51">
        <f t="shared" si="3"/>
        <v>97.000503333809746</v>
      </c>
      <c r="F69" s="47" t="s">
        <v>247</v>
      </c>
      <c r="G69" s="24"/>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row>
    <row r="70" spans="1:68" ht="64.5" customHeight="1" x14ac:dyDescent="0.25">
      <c r="A70" s="47" t="s">
        <v>166</v>
      </c>
      <c r="B70" s="48" t="s">
        <v>13</v>
      </c>
      <c r="C70" s="51">
        <v>3086.2</v>
      </c>
      <c r="D70" s="51">
        <v>3086.2</v>
      </c>
      <c r="E70" s="51">
        <f t="shared" si="3"/>
        <v>100</v>
      </c>
      <c r="F70" s="48"/>
      <c r="G70" s="24"/>
    </row>
    <row r="71" spans="1:68" s="26" customFormat="1" ht="21.75" customHeight="1" x14ac:dyDescent="0.25">
      <c r="A71" s="104" t="s">
        <v>115</v>
      </c>
      <c r="B71" s="50" t="s">
        <v>11</v>
      </c>
      <c r="C71" s="25">
        <f>C73+C74+C72</f>
        <v>36298.800000000003</v>
      </c>
      <c r="D71" s="25">
        <f>D73+D74+D72</f>
        <v>36075.1</v>
      </c>
      <c r="E71" s="25">
        <f t="shared" si="3"/>
        <v>99.383726183785683</v>
      </c>
      <c r="F71" s="105"/>
      <c r="G71" s="24"/>
      <c r="H71" s="27"/>
      <c r="I71" s="28"/>
    </row>
    <row r="72" spans="1:68" s="26" customFormat="1" ht="21.75" customHeight="1" x14ac:dyDescent="0.25">
      <c r="A72" s="104"/>
      <c r="B72" s="49" t="s">
        <v>27</v>
      </c>
      <c r="C72" s="25">
        <v>0</v>
      </c>
      <c r="D72" s="25">
        <v>0</v>
      </c>
      <c r="E72" s="25">
        <v>0</v>
      </c>
      <c r="F72" s="105"/>
      <c r="G72" s="24"/>
      <c r="H72" s="27"/>
      <c r="I72" s="28"/>
    </row>
    <row r="73" spans="1:68" s="26" customFormat="1" ht="21.75" customHeight="1" x14ac:dyDescent="0.25">
      <c r="A73" s="104"/>
      <c r="B73" s="50" t="s">
        <v>12</v>
      </c>
      <c r="C73" s="25">
        <f>C75+C77+C79+C81+C83+C85+C87</f>
        <v>0</v>
      </c>
      <c r="D73" s="25">
        <f>D75+D77+D79+D81+D83+D85+D87</f>
        <v>0</v>
      </c>
      <c r="E73" s="25">
        <v>0</v>
      </c>
      <c r="F73" s="105"/>
      <c r="G73" s="24"/>
      <c r="H73" s="27"/>
    </row>
    <row r="74" spans="1:68" s="26" customFormat="1" ht="42.75" customHeight="1" x14ac:dyDescent="0.25">
      <c r="A74" s="104"/>
      <c r="B74" s="50" t="s">
        <v>13</v>
      </c>
      <c r="C74" s="25">
        <f>C76+C78+C80+C82+C84+C86+C88</f>
        <v>36298.800000000003</v>
      </c>
      <c r="D74" s="25">
        <f>D76+D78+D80+D82+D84+D86+D88</f>
        <v>36075.1</v>
      </c>
      <c r="E74" s="25">
        <f t="shared" si="3"/>
        <v>99.383726183785683</v>
      </c>
      <c r="F74" s="105"/>
      <c r="G74" s="24"/>
      <c r="H74" s="27"/>
    </row>
    <row r="75" spans="1:68" ht="21.75" customHeight="1" x14ac:dyDescent="0.25">
      <c r="A75" s="103" t="s">
        <v>88</v>
      </c>
      <c r="B75" s="48" t="s">
        <v>12</v>
      </c>
      <c r="C75" s="51">
        <v>0</v>
      </c>
      <c r="D75" s="51">
        <v>0</v>
      </c>
      <c r="E75" s="51">
        <v>0</v>
      </c>
      <c r="F75" s="103" t="s">
        <v>248</v>
      </c>
      <c r="G75" s="24"/>
    </row>
    <row r="76" spans="1:68" ht="26.25" customHeight="1" x14ac:dyDescent="0.25">
      <c r="A76" s="103"/>
      <c r="B76" s="48" t="s">
        <v>13</v>
      </c>
      <c r="C76" s="51">
        <v>8081.6</v>
      </c>
      <c r="D76" s="51">
        <v>8081.4</v>
      </c>
      <c r="E76" s="51">
        <f t="shared" ref="E76:E98" si="4">D76/C76*100</f>
        <v>99.997525242526223</v>
      </c>
      <c r="F76" s="103"/>
      <c r="G76" s="24"/>
    </row>
    <row r="77" spans="1:68" ht="21.75" customHeight="1" x14ac:dyDescent="0.25">
      <c r="A77" s="103" t="s">
        <v>41</v>
      </c>
      <c r="B77" s="48" t="s">
        <v>12</v>
      </c>
      <c r="C77" s="51">
        <v>0</v>
      </c>
      <c r="D77" s="51">
        <v>0</v>
      </c>
      <c r="E77" s="51">
        <v>0</v>
      </c>
      <c r="F77" s="103" t="s">
        <v>170</v>
      </c>
      <c r="G77" s="24"/>
    </row>
    <row r="78" spans="1:68" ht="27" customHeight="1" x14ac:dyDescent="0.25">
      <c r="A78" s="103"/>
      <c r="B78" s="48" t="s">
        <v>13</v>
      </c>
      <c r="C78" s="51">
        <v>9297.6</v>
      </c>
      <c r="D78" s="51">
        <v>9292.2999999999993</v>
      </c>
      <c r="E78" s="51">
        <f t="shared" si="4"/>
        <v>99.942996041989318</v>
      </c>
      <c r="F78" s="103"/>
      <c r="G78" s="24"/>
    </row>
    <row r="79" spans="1:68" ht="21.75" customHeight="1" x14ac:dyDescent="0.25">
      <c r="A79" s="103" t="s">
        <v>116</v>
      </c>
      <c r="B79" s="48" t="s">
        <v>12</v>
      </c>
      <c r="C79" s="51">
        <v>0</v>
      </c>
      <c r="D79" s="51">
        <v>0</v>
      </c>
      <c r="E79" s="51">
        <v>0</v>
      </c>
      <c r="F79" s="103" t="s">
        <v>249</v>
      </c>
      <c r="G79" s="24"/>
    </row>
    <row r="80" spans="1:68" ht="45" customHeight="1" x14ac:dyDescent="0.25">
      <c r="A80" s="103"/>
      <c r="B80" s="48" t="s">
        <v>13</v>
      </c>
      <c r="C80" s="51">
        <v>5018.2</v>
      </c>
      <c r="D80" s="51">
        <v>5018.1000000000004</v>
      </c>
      <c r="E80" s="51">
        <f t="shared" si="4"/>
        <v>99.998007253596924</v>
      </c>
      <c r="F80" s="103"/>
      <c r="G80" s="24"/>
    </row>
    <row r="81" spans="1:10" ht="21.75" customHeight="1" x14ac:dyDescent="0.25">
      <c r="A81" s="103" t="s">
        <v>89</v>
      </c>
      <c r="B81" s="48" t="s">
        <v>12</v>
      </c>
      <c r="C81" s="51">
        <v>0</v>
      </c>
      <c r="D81" s="51">
        <v>0</v>
      </c>
      <c r="E81" s="51">
        <v>0</v>
      </c>
      <c r="F81" s="103"/>
      <c r="G81" s="24"/>
    </row>
    <row r="82" spans="1:10" ht="33" customHeight="1" x14ac:dyDescent="0.25">
      <c r="A82" s="103"/>
      <c r="B82" s="48" t="s">
        <v>13</v>
      </c>
      <c r="C82" s="51">
        <v>4299.3999999999996</v>
      </c>
      <c r="D82" s="51">
        <v>4299.3999999999996</v>
      </c>
      <c r="E82" s="51">
        <f t="shared" si="4"/>
        <v>100</v>
      </c>
      <c r="F82" s="103"/>
      <c r="G82" s="24"/>
    </row>
    <row r="83" spans="1:10" ht="21.75" customHeight="1" x14ac:dyDescent="0.25">
      <c r="A83" s="103" t="s">
        <v>134</v>
      </c>
      <c r="B83" s="48" t="s">
        <v>12</v>
      </c>
      <c r="C83" s="51">
        <v>0</v>
      </c>
      <c r="D83" s="51">
        <v>0</v>
      </c>
      <c r="E83" s="51">
        <v>0</v>
      </c>
      <c r="F83" s="103" t="s">
        <v>250</v>
      </c>
      <c r="G83" s="24"/>
    </row>
    <row r="84" spans="1:10" ht="60.75" customHeight="1" x14ac:dyDescent="0.25">
      <c r="A84" s="103"/>
      <c r="B84" s="48" t="s">
        <v>13</v>
      </c>
      <c r="C84" s="51">
        <v>6019.2</v>
      </c>
      <c r="D84" s="51">
        <v>5808.7</v>
      </c>
      <c r="E84" s="51">
        <f t="shared" si="4"/>
        <v>96.502857522594368</v>
      </c>
      <c r="F84" s="103"/>
      <c r="G84" s="24"/>
    </row>
    <row r="85" spans="1:10" ht="21.75" customHeight="1" x14ac:dyDescent="0.25">
      <c r="A85" s="103" t="s">
        <v>90</v>
      </c>
      <c r="B85" s="48" t="s">
        <v>12</v>
      </c>
      <c r="C85" s="51">
        <v>0</v>
      </c>
      <c r="D85" s="51">
        <v>0</v>
      </c>
      <c r="E85" s="51">
        <v>0</v>
      </c>
      <c r="F85" s="103" t="s">
        <v>251</v>
      </c>
      <c r="G85" s="24"/>
    </row>
    <row r="86" spans="1:10" ht="69.75" customHeight="1" x14ac:dyDescent="0.25">
      <c r="A86" s="103"/>
      <c r="B86" s="48" t="s">
        <v>13</v>
      </c>
      <c r="C86" s="51">
        <v>3512.8</v>
      </c>
      <c r="D86" s="51">
        <v>3505.2</v>
      </c>
      <c r="E86" s="51">
        <f t="shared" si="4"/>
        <v>99.783648371669315</v>
      </c>
      <c r="F86" s="103"/>
      <c r="G86" s="24"/>
    </row>
    <row r="87" spans="1:10" ht="21.75" customHeight="1" x14ac:dyDescent="0.25">
      <c r="A87" s="103" t="s">
        <v>163</v>
      </c>
      <c r="B87" s="48" t="s">
        <v>12</v>
      </c>
      <c r="C87" s="51">
        <v>0</v>
      </c>
      <c r="D87" s="51">
        <v>0</v>
      </c>
      <c r="E87" s="51">
        <v>0</v>
      </c>
      <c r="F87" s="106"/>
      <c r="G87" s="24"/>
    </row>
    <row r="88" spans="1:10" ht="21.75" customHeight="1" x14ac:dyDescent="0.25">
      <c r="A88" s="103"/>
      <c r="B88" s="48" t="s">
        <v>13</v>
      </c>
      <c r="C88" s="51">
        <v>70</v>
      </c>
      <c r="D88" s="51">
        <v>70</v>
      </c>
      <c r="E88" s="51">
        <f t="shared" si="4"/>
        <v>100</v>
      </c>
      <c r="F88" s="106"/>
      <c r="G88" s="24"/>
    </row>
    <row r="89" spans="1:10" s="26" customFormat="1" ht="21.75" customHeight="1" x14ac:dyDescent="0.25">
      <c r="A89" s="104" t="s">
        <v>114</v>
      </c>
      <c r="B89" s="50" t="s">
        <v>11</v>
      </c>
      <c r="C89" s="25">
        <f>C91+C92+C90</f>
        <v>90458.9</v>
      </c>
      <c r="D89" s="25">
        <f>D91+D92+D90</f>
        <v>89217.600000000006</v>
      </c>
      <c r="E89" s="25">
        <f t="shared" si="4"/>
        <v>98.627774602609591</v>
      </c>
      <c r="F89" s="105"/>
      <c r="G89" s="24"/>
      <c r="H89" s="27"/>
      <c r="I89" s="28"/>
      <c r="J89" s="28"/>
    </row>
    <row r="90" spans="1:10" s="26" customFormat="1" ht="21.75" customHeight="1" x14ac:dyDescent="0.25">
      <c r="A90" s="104"/>
      <c r="B90" s="49" t="s">
        <v>27</v>
      </c>
      <c r="C90" s="25">
        <v>0</v>
      </c>
      <c r="D90" s="25">
        <v>0</v>
      </c>
      <c r="E90" s="25">
        <v>0</v>
      </c>
      <c r="F90" s="105"/>
      <c r="G90" s="24"/>
      <c r="H90" s="27"/>
      <c r="I90" s="28"/>
      <c r="J90" s="28"/>
    </row>
    <row r="91" spans="1:10" s="26" customFormat="1" ht="21.75" customHeight="1" x14ac:dyDescent="0.25">
      <c r="A91" s="104"/>
      <c r="B91" s="50" t="s">
        <v>12</v>
      </c>
      <c r="C91" s="25">
        <f>C93+C95+C97</f>
        <v>5900</v>
      </c>
      <c r="D91" s="25">
        <f>D93+D95+D97</f>
        <v>5900</v>
      </c>
      <c r="E91" s="25">
        <f t="shared" si="4"/>
        <v>100</v>
      </c>
      <c r="F91" s="105"/>
      <c r="G91" s="24"/>
      <c r="H91" s="27"/>
    </row>
    <row r="92" spans="1:10" s="26" customFormat="1" ht="54.75" customHeight="1" x14ac:dyDescent="0.25">
      <c r="A92" s="104"/>
      <c r="B92" s="50" t="s">
        <v>13</v>
      </c>
      <c r="C92" s="25">
        <f>C94+C96+C98</f>
        <v>84558.9</v>
      </c>
      <c r="D92" s="25">
        <f>D94+D96+D98</f>
        <v>83317.600000000006</v>
      </c>
      <c r="E92" s="25">
        <f t="shared" si="4"/>
        <v>98.532029153643222</v>
      </c>
      <c r="F92" s="105"/>
      <c r="G92" s="24"/>
      <c r="H92" s="27"/>
    </row>
    <row r="93" spans="1:10" ht="21.75" customHeight="1" x14ac:dyDescent="0.25">
      <c r="A93" s="103" t="s">
        <v>91</v>
      </c>
      <c r="B93" s="48" t="s">
        <v>12</v>
      </c>
      <c r="C93" s="51">
        <v>0</v>
      </c>
      <c r="D93" s="51">
        <v>0</v>
      </c>
      <c r="E93" s="51">
        <v>0</v>
      </c>
      <c r="F93" s="106"/>
      <c r="G93" s="24"/>
    </row>
    <row r="94" spans="1:10" ht="30" customHeight="1" x14ac:dyDescent="0.25">
      <c r="A94" s="103"/>
      <c r="B94" s="48" t="s">
        <v>13</v>
      </c>
      <c r="C94" s="51">
        <v>10723.5</v>
      </c>
      <c r="D94" s="51">
        <v>10723.5</v>
      </c>
      <c r="E94" s="51">
        <f t="shared" si="4"/>
        <v>100</v>
      </c>
      <c r="F94" s="106"/>
      <c r="G94" s="24"/>
    </row>
    <row r="95" spans="1:10" ht="21.75" customHeight="1" x14ac:dyDescent="0.25">
      <c r="A95" s="103" t="s">
        <v>92</v>
      </c>
      <c r="B95" s="48" t="s">
        <v>12</v>
      </c>
      <c r="C95" s="51">
        <v>5900</v>
      </c>
      <c r="D95" s="51">
        <v>5900</v>
      </c>
      <c r="E95" s="51">
        <f t="shared" si="4"/>
        <v>100</v>
      </c>
      <c r="F95" s="103" t="s">
        <v>252</v>
      </c>
      <c r="G95" s="24"/>
    </row>
    <row r="96" spans="1:10" ht="114" customHeight="1" x14ac:dyDescent="0.25">
      <c r="A96" s="103"/>
      <c r="B96" s="48" t="s">
        <v>13</v>
      </c>
      <c r="C96" s="51">
        <v>73739.7</v>
      </c>
      <c r="D96" s="51">
        <v>72498.5</v>
      </c>
      <c r="E96" s="51">
        <f t="shared" si="4"/>
        <v>98.316781869196646</v>
      </c>
      <c r="F96" s="103"/>
      <c r="G96" s="24"/>
    </row>
    <row r="97" spans="1:7" ht="21.75" customHeight="1" x14ac:dyDescent="0.25">
      <c r="A97" s="103" t="s">
        <v>93</v>
      </c>
      <c r="B97" s="48" t="s">
        <v>12</v>
      </c>
      <c r="C97" s="51">
        <v>0</v>
      </c>
      <c r="D97" s="51">
        <v>0</v>
      </c>
      <c r="E97" s="51">
        <v>0</v>
      </c>
      <c r="F97" s="103" t="s">
        <v>249</v>
      </c>
      <c r="G97" s="24"/>
    </row>
    <row r="98" spans="1:7" ht="21.75" customHeight="1" x14ac:dyDescent="0.25">
      <c r="A98" s="103"/>
      <c r="B98" s="48" t="s">
        <v>13</v>
      </c>
      <c r="C98" s="51">
        <v>95.7</v>
      </c>
      <c r="D98" s="51">
        <v>95.6</v>
      </c>
      <c r="E98" s="51">
        <f t="shared" si="4"/>
        <v>99.895506792058512</v>
      </c>
      <c r="F98" s="103"/>
      <c r="G98" s="24"/>
    </row>
  </sheetData>
  <mergeCells count="86">
    <mergeCell ref="H12:N14"/>
    <mergeCell ref="A7:A11"/>
    <mergeCell ref="A16:A17"/>
    <mergeCell ref="A56:A57"/>
    <mergeCell ref="F56:F57"/>
    <mergeCell ref="K19:K21"/>
    <mergeCell ref="F23:F24"/>
    <mergeCell ref="A25:A26"/>
    <mergeCell ref="F25:F26"/>
    <mergeCell ref="A27:A28"/>
    <mergeCell ref="F27:F28"/>
    <mergeCell ref="A29:A30"/>
    <mergeCell ref="F29:F30"/>
    <mergeCell ref="A31:A32"/>
    <mergeCell ref="F31:F32"/>
    <mergeCell ref="A33:A34"/>
    <mergeCell ref="A58:A59"/>
    <mergeCell ref="F58:F59"/>
    <mergeCell ref="A3:F3"/>
    <mergeCell ref="F7:F11"/>
    <mergeCell ref="A12:A15"/>
    <mergeCell ref="F12:F15"/>
    <mergeCell ref="F16:F17"/>
    <mergeCell ref="A18:A20"/>
    <mergeCell ref="F18:F20"/>
    <mergeCell ref="B19:B20"/>
    <mergeCell ref="C19:C20"/>
    <mergeCell ref="D19:D20"/>
    <mergeCell ref="E19:E20"/>
    <mergeCell ref="A21:A22"/>
    <mergeCell ref="F21:F22"/>
    <mergeCell ref="A23:A24"/>
    <mergeCell ref="F33:F34"/>
    <mergeCell ref="A35:A36"/>
    <mergeCell ref="F35:F36"/>
    <mergeCell ref="A37:A38"/>
    <mergeCell ref="F37:F38"/>
    <mergeCell ref="A39:A40"/>
    <mergeCell ref="F39:F40"/>
    <mergeCell ref="A41:A42"/>
    <mergeCell ref="F41:F42"/>
    <mergeCell ref="A43:A44"/>
    <mergeCell ref="F43:F44"/>
    <mergeCell ref="A45:A46"/>
    <mergeCell ref="F45:F46"/>
    <mergeCell ref="A47:A48"/>
    <mergeCell ref="F47:F48"/>
    <mergeCell ref="I50:BF50"/>
    <mergeCell ref="A51:A53"/>
    <mergeCell ref="F51:F53"/>
    <mergeCell ref="A54:A55"/>
    <mergeCell ref="F54:F55"/>
    <mergeCell ref="A49:A50"/>
    <mergeCell ref="F49:F50"/>
    <mergeCell ref="A60:A61"/>
    <mergeCell ref="F60:F61"/>
    <mergeCell ref="A62:A63"/>
    <mergeCell ref="F62:F63"/>
    <mergeCell ref="A64:A66"/>
    <mergeCell ref="F64:F66"/>
    <mergeCell ref="A67:A68"/>
    <mergeCell ref="F67:F68"/>
    <mergeCell ref="A71:A74"/>
    <mergeCell ref="F71:F74"/>
    <mergeCell ref="A75:A76"/>
    <mergeCell ref="F75:F76"/>
    <mergeCell ref="A77:A78"/>
    <mergeCell ref="F77:F78"/>
    <mergeCell ref="A79:A80"/>
    <mergeCell ref="F79:F80"/>
    <mergeCell ref="A81:A82"/>
    <mergeCell ref="F81:F82"/>
    <mergeCell ref="A83:A84"/>
    <mergeCell ref="F83:F84"/>
    <mergeCell ref="A85:A86"/>
    <mergeCell ref="F85:F86"/>
    <mergeCell ref="A87:A88"/>
    <mergeCell ref="F87:F88"/>
    <mergeCell ref="A97:A98"/>
    <mergeCell ref="F97:F98"/>
    <mergeCell ref="A89:A92"/>
    <mergeCell ref="F89:F92"/>
    <mergeCell ref="A93:A94"/>
    <mergeCell ref="F93:F94"/>
    <mergeCell ref="A95:A96"/>
    <mergeCell ref="F95:F96"/>
  </mergeCells>
  <pageMargins left="0.78740157480314965" right="0.78740157480314965" top="1.1811023622047245" bottom="0.39370078740157483" header="0.31496062992125984" footer="0.31496062992125984"/>
  <pageSetup paperSize="9"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view="pageBreakPreview" topLeftCell="A4" zoomScaleNormal="100" zoomScaleSheetLayoutView="100" workbookViewId="0">
      <selection activeCell="E8" sqref="E8"/>
    </sheetView>
  </sheetViews>
  <sheetFormatPr defaultRowHeight="18.75" x14ac:dyDescent="0.25"/>
  <cols>
    <col min="1" max="1" width="6.5703125" style="56" customWidth="1"/>
    <col min="2" max="2" width="72" style="56" customWidth="1"/>
    <col min="3" max="3" width="13.140625" style="56" customWidth="1"/>
    <col min="4" max="4" width="10.5703125" style="56" customWidth="1"/>
    <col min="5" max="5" width="151.28515625" style="56" customWidth="1"/>
    <col min="6" max="6" width="10.140625" style="56" bestFit="1" customWidth="1"/>
    <col min="7" max="16384" width="9.140625" style="56"/>
  </cols>
  <sheetData>
    <row r="1" spans="1:6" s="54" customFormat="1" ht="16.5" customHeight="1" x14ac:dyDescent="0.25">
      <c r="E1" s="55" t="s">
        <v>110</v>
      </c>
    </row>
    <row r="2" spans="1:6" s="54" customFormat="1" x14ac:dyDescent="0.25"/>
    <row r="3" spans="1:6" s="54" customFormat="1" ht="20.25" customHeight="1" x14ac:dyDescent="0.25">
      <c r="A3" s="85" t="s">
        <v>169</v>
      </c>
      <c r="B3" s="85"/>
      <c r="C3" s="85"/>
      <c r="D3" s="85"/>
      <c r="E3" s="85"/>
    </row>
    <row r="5" spans="1:6" ht="42" customHeight="1" x14ac:dyDescent="0.25">
      <c r="A5" s="53" t="s">
        <v>95</v>
      </c>
      <c r="B5" s="53" t="s">
        <v>16</v>
      </c>
      <c r="C5" s="53" t="s">
        <v>17</v>
      </c>
      <c r="D5" s="53" t="s">
        <v>18</v>
      </c>
      <c r="E5" s="53" t="s">
        <v>22</v>
      </c>
    </row>
    <row r="6" spans="1:6" x14ac:dyDescent="0.25">
      <c r="A6" s="53">
        <v>1</v>
      </c>
      <c r="B6" s="53">
        <v>2</v>
      </c>
      <c r="C6" s="53">
        <v>3</v>
      </c>
      <c r="D6" s="53">
        <v>4</v>
      </c>
      <c r="E6" s="53">
        <v>5</v>
      </c>
    </row>
    <row r="7" spans="1:6" ht="115.5" customHeight="1" x14ac:dyDescent="0.25">
      <c r="A7" s="53">
        <v>1</v>
      </c>
      <c r="B7" s="53" t="s">
        <v>111</v>
      </c>
      <c r="C7" s="57">
        <v>43857</v>
      </c>
      <c r="D7" s="53">
        <v>85</v>
      </c>
      <c r="E7" s="53" t="s">
        <v>155</v>
      </c>
      <c r="F7" s="58"/>
    </row>
    <row r="8" spans="1:6" ht="205.5" customHeight="1" x14ac:dyDescent="0.25">
      <c r="A8" s="53">
        <v>2</v>
      </c>
      <c r="B8" s="53" t="s">
        <v>111</v>
      </c>
      <c r="C8" s="57">
        <v>43882</v>
      </c>
      <c r="D8" s="53">
        <v>242</v>
      </c>
      <c r="E8" s="53" t="s">
        <v>156</v>
      </c>
    </row>
    <row r="9" spans="1:6" ht="112.5" customHeight="1" x14ac:dyDescent="0.25">
      <c r="A9" s="53">
        <v>3</v>
      </c>
      <c r="B9" s="53" t="s">
        <v>111</v>
      </c>
      <c r="C9" s="57">
        <v>43913</v>
      </c>
      <c r="D9" s="53">
        <v>403</v>
      </c>
      <c r="E9" s="53" t="s">
        <v>157</v>
      </c>
    </row>
    <row r="10" spans="1:6" ht="115.5" customHeight="1" x14ac:dyDescent="0.25">
      <c r="A10" s="53">
        <v>4</v>
      </c>
      <c r="B10" s="53" t="s">
        <v>111</v>
      </c>
      <c r="C10" s="57">
        <v>43972</v>
      </c>
      <c r="D10" s="53">
        <v>715</v>
      </c>
      <c r="E10" s="53" t="s">
        <v>158</v>
      </c>
    </row>
    <row r="11" spans="1:6" ht="245.25" customHeight="1" x14ac:dyDescent="0.25">
      <c r="A11" s="53">
        <v>5</v>
      </c>
      <c r="B11" s="53" t="s">
        <v>111</v>
      </c>
      <c r="C11" s="57">
        <v>43992</v>
      </c>
      <c r="D11" s="53">
        <v>857</v>
      </c>
      <c r="E11" s="53" t="s">
        <v>260</v>
      </c>
    </row>
    <row r="12" spans="1:6" ht="189" customHeight="1" x14ac:dyDescent="0.25">
      <c r="A12" s="53">
        <v>6</v>
      </c>
      <c r="B12" s="53" t="s">
        <v>111</v>
      </c>
      <c r="C12" s="57">
        <v>44033</v>
      </c>
      <c r="D12" s="53">
        <v>1038</v>
      </c>
      <c r="E12" s="53" t="s">
        <v>261</v>
      </c>
    </row>
    <row r="13" spans="1:6" ht="172.5" customHeight="1" x14ac:dyDescent="0.25">
      <c r="A13" s="53">
        <v>7</v>
      </c>
      <c r="B13" s="53" t="s">
        <v>111</v>
      </c>
      <c r="C13" s="57">
        <v>44067</v>
      </c>
      <c r="D13" s="53">
        <v>1250</v>
      </c>
      <c r="E13" s="53" t="s">
        <v>262</v>
      </c>
    </row>
    <row r="14" spans="1:6" ht="172.5" customHeight="1" x14ac:dyDescent="0.25">
      <c r="A14" s="53">
        <v>8</v>
      </c>
      <c r="B14" s="53" t="s">
        <v>111</v>
      </c>
      <c r="C14" s="57">
        <v>44095</v>
      </c>
      <c r="D14" s="53">
        <v>1489</v>
      </c>
      <c r="E14" s="53" t="s">
        <v>263</v>
      </c>
    </row>
    <row r="15" spans="1:6" ht="261.75" customHeight="1" x14ac:dyDescent="0.25">
      <c r="A15" s="53">
        <v>9</v>
      </c>
      <c r="B15" s="53" t="s">
        <v>111</v>
      </c>
      <c r="C15" s="57">
        <v>44130</v>
      </c>
      <c r="D15" s="53">
        <v>1667</v>
      </c>
      <c r="E15" s="53" t="s">
        <v>264</v>
      </c>
    </row>
    <row r="16" spans="1:6" ht="135" customHeight="1" x14ac:dyDescent="0.25">
      <c r="A16" s="53">
        <v>10</v>
      </c>
      <c r="B16" s="53" t="s">
        <v>111</v>
      </c>
      <c r="C16" s="57">
        <v>44140</v>
      </c>
      <c r="D16" s="53">
        <v>1755</v>
      </c>
      <c r="E16" s="53" t="s">
        <v>265</v>
      </c>
    </row>
    <row r="17" spans="1:5" ht="115.5" customHeight="1" x14ac:dyDescent="0.25">
      <c r="A17" s="53">
        <v>11</v>
      </c>
      <c r="B17" s="53" t="s">
        <v>111</v>
      </c>
      <c r="C17" s="57">
        <v>44158</v>
      </c>
      <c r="D17" s="53">
        <v>1888</v>
      </c>
      <c r="E17" s="59" t="s">
        <v>167</v>
      </c>
    </row>
    <row r="18" spans="1:5" ht="114.75" customHeight="1" x14ac:dyDescent="0.25">
      <c r="A18" s="53">
        <v>12</v>
      </c>
      <c r="B18" s="53" t="s">
        <v>111</v>
      </c>
      <c r="C18" s="57">
        <v>44183</v>
      </c>
      <c r="D18" s="53">
        <v>2098</v>
      </c>
      <c r="E18" s="53" t="s">
        <v>168</v>
      </c>
    </row>
  </sheetData>
  <mergeCells count="1">
    <mergeCell ref="A3:E3"/>
  </mergeCells>
  <pageMargins left="0.78740157480314965" right="0.78740157480314965" top="1.1811023622047245" bottom="0.3937007874015748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BreakPreview" zoomScaleNormal="100" zoomScaleSheetLayoutView="100" workbookViewId="0">
      <selection activeCell="J8" sqref="J8"/>
    </sheetView>
  </sheetViews>
  <sheetFormatPr defaultRowHeight="18.75" x14ac:dyDescent="0.25"/>
  <cols>
    <col min="1" max="1" width="25.42578125" style="11" customWidth="1"/>
    <col min="2" max="2" width="23.42578125" style="11" customWidth="1"/>
    <col min="3" max="3" width="25.7109375" style="11" customWidth="1"/>
    <col min="4" max="4" width="33.85546875" style="3" customWidth="1"/>
    <col min="5" max="5" width="26" style="3" customWidth="1"/>
    <col min="6" max="6" width="21.5703125" style="3" customWidth="1"/>
    <col min="7" max="7" width="24.42578125" style="3" customWidth="1"/>
    <col min="8" max="8" width="26.7109375" style="3" customWidth="1"/>
    <col min="9" max="9" width="41.5703125" style="3" customWidth="1"/>
    <col min="10" max="16384" width="9.140625" style="11"/>
  </cols>
  <sheetData>
    <row r="1" spans="1:9" s="9" customFormat="1" x14ac:dyDescent="0.25">
      <c r="A1" s="8"/>
      <c r="B1" s="8"/>
      <c r="C1" s="8"/>
      <c r="D1" s="3"/>
      <c r="E1" s="3"/>
      <c r="F1" s="3"/>
      <c r="G1" s="3"/>
      <c r="H1" s="100" t="s">
        <v>117</v>
      </c>
      <c r="I1" s="100"/>
    </row>
    <row r="2" spans="1:9" s="9" customFormat="1" x14ac:dyDescent="0.25">
      <c r="A2" s="8"/>
      <c r="B2" s="8"/>
      <c r="C2" s="8"/>
      <c r="D2" s="3"/>
      <c r="E2" s="3"/>
      <c r="F2" s="3"/>
      <c r="G2" s="3"/>
      <c r="H2" s="3"/>
      <c r="I2" s="3"/>
    </row>
    <row r="3" spans="1:9" s="9" customFormat="1" x14ac:dyDescent="0.25">
      <c r="A3" s="117" t="s">
        <v>228</v>
      </c>
      <c r="B3" s="117"/>
      <c r="C3" s="117"/>
      <c r="D3" s="117"/>
      <c r="E3" s="117"/>
      <c r="F3" s="117"/>
      <c r="G3" s="117"/>
      <c r="H3" s="117"/>
      <c r="I3" s="117"/>
    </row>
    <row r="4" spans="1:9" s="9" customFormat="1" x14ac:dyDescent="0.25">
      <c r="A4" s="8"/>
      <c r="B4" s="8"/>
      <c r="C4" s="8"/>
      <c r="D4" s="3"/>
      <c r="E4" s="3"/>
      <c r="F4" s="3"/>
      <c r="G4" s="3"/>
      <c r="H4" s="3"/>
      <c r="I4" s="3"/>
    </row>
    <row r="5" spans="1:9" s="10" customFormat="1" ht="60" customHeight="1" x14ac:dyDescent="0.25">
      <c r="A5" s="86" t="s">
        <v>232</v>
      </c>
      <c r="B5" s="86" t="s">
        <v>19</v>
      </c>
      <c r="C5" s="86" t="s">
        <v>65</v>
      </c>
      <c r="D5" s="53" t="s">
        <v>74</v>
      </c>
      <c r="E5" s="53" t="s">
        <v>75</v>
      </c>
      <c r="F5" s="53" t="s">
        <v>76</v>
      </c>
      <c r="G5" s="53" t="s">
        <v>118</v>
      </c>
      <c r="H5" s="53" t="s">
        <v>77</v>
      </c>
      <c r="I5" s="53" t="s">
        <v>78</v>
      </c>
    </row>
    <row r="6" spans="1:9" x14ac:dyDescent="0.25">
      <c r="A6" s="86"/>
      <c r="B6" s="86"/>
      <c r="C6" s="86"/>
      <c r="D6" s="53" t="s">
        <v>119</v>
      </c>
      <c r="E6" s="2" t="s">
        <v>233</v>
      </c>
      <c r="F6" s="2" t="s">
        <v>120</v>
      </c>
      <c r="G6" s="2" t="s">
        <v>121</v>
      </c>
      <c r="H6" s="2" t="s">
        <v>234</v>
      </c>
      <c r="I6" s="2" t="s">
        <v>235</v>
      </c>
    </row>
    <row r="7" spans="1:9" s="12" customFormat="1" x14ac:dyDescent="0.25">
      <c r="A7" s="2">
        <v>1</v>
      </c>
      <c r="B7" s="2">
        <v>2</v>
      </c>
      <c r="C7" s="2">
        <v>3</v>
      </c>
      <c r="D7" s="2">
        <v>4</v>
      </c>
      <c r="E7" s="2">
        <v>5</v>
      </c>
      <c r="F7" s="2">
        <v>6</v>
      </c>
      <c r="G7" s="2">
        <v>7</v>
      </c>
      <c r="H7" s="2">
        <v>8</v>
      </c>
      <c r="I7" s="2">
        <v>9</v>
      </c>
    </row>
    <row r="8" spans="1:9" ht="119.25" customHeight="1" x14ac:dyDescent="0.25">
      <c r="A8" s="53" t="s">
        <v>272</v>
      </c>
      <c r="B8" s="53" t="s">
        <v>122</v>
      </c>
      <c r="C8" s="53" t="s">
        <v>122</v>
      </c>
      <c r="D8" s="68">
        <f>G8*I8</f>
        <v>0.98177491110238135</v>
      </c>
      <c r="E8" s="68">
        <f>'Целевые показатели'!L33</f>
        <v>1</v>
      </c>
      <c r="F8" s="68">
        <f>'Основные мероприятия'!I49</f>
        <v>0.97297297297297303</v>
      </c>
      <c r="G8" s="68">
        <f>'Целевые показатели'!N33</f>
        <v>1</v>
      </c>
      <c r="H8" s="68">
        <f>'Расходы на реализацию'!H7</f>
        <v>0.99103466789599959</v>
      </c>
      <c r="I8" s="68">
        <f>F8/H8</f>
        <v>0.98177491110238135</v>
      </c>
    </row>
    <row r="9" spans="1:9" ht="45" customHeight="1" x14ac:dyDescent="0.25">
      <c r="I9" s="1"/>
    </row>
    <row r="10" spans="1:9" x14ac:dyDescent="0.25">
      <c r="A10" s="13" t="s">
        <v>123</v>
      </c>
      <c r="H10" s="116" t="s">
        <v>124</v>
      </c>
      <c r="I10" s="116"/>
    </row>
  </sheetData>
  <mergeCells count="6">
    <mergeCell ref="H10:I10"/>
    <mergeCell ref="A5:A6"/>
    <mergeCell ref="B5:B6"/>
    <mergeCell ref="C5:C6"/>
    <mergeCell ref="H1:I1"/>
    <mergeCell ref="A3:I3"/>
  </mergeCells>
  <pageMargins left="0.78740157480314965" right="0.78740157480314965" top="1.1811023622047245" bottom="0.3937007874015748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Целевые показатели</vt:lpstr>
      <vt:lpstr>Основные мероприятия</vt:lpstr>
      <vt:lpstr>Муниципальное задание</vt:lpstr>
      <vt:lpstr>Расходы на реализацию</vt:lpstr>
      <vt:lpstr>Изменения</vt:lpstr>
      <vt:lpstr>Эффективность</vt:lpstr>
      <vt:lpstr>Изменения!Заголовки_для_печати</vt:lpstr>
      <vt:lpstr>'Основные мероприятия'!Заголовки_для_печати</vt:lpstr>
      <vt:lpstr>'Расходы на реализацию'!Заголовки_для_печати</vt:lpstr>
      <vt:lpstr>'Целевые показатели'!Заголовки_для_печати</vt:lpstr>
      <vt:lpstr>Изменения!Область_печати</vt:lpstr>
      <vt:lpstr>'Муниципальное задание'!Область_печати</vt:lpstr>
      <vt:lpstr>'Основные мероприятия'!Область_печати</vt:lpstr>
      <vt:lpstr>'Расходы на реализацию'!Область_печати</vt:lpstr>
      <vt:lpstr>'Целевые показатели'!Область_печати</vt:lpstr>
      <vt:lpstr>Эффективность!Область_печати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2021-03-29T13:06:50Z</dcterms:modified>
</cp:coreProperties>
</file>