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лановый отдел\Мои документы\БЮДЖЕТ 2022\формы ПФХД  для школ\16 ПФХД на 1.07.2022\"/>
    </mc:Choice>
  </mc:AlternateContent>
  <bookViews>
    <workbookView xWindow="0" yWindow="0" windowWidth="19320" windowHeight="12120" tabRatio="421"/>
  </bookViews>
  <sheets>
    <sheet name="16.12.2021" sheetId="48" r:id="rId1"/>
  </sheets>
  <externalReferences>
    <externalReference r:id="rId2"/>
  </externalReferences>
  <definedNames>
    <definedName name="_xlnm._FilterDatabase" localSheetId="0" hidden="1">'16.12.2021'!$A$9:$BG$33</definedName>
    <definedName name="_xlnm.Print_Titles" localSheetId="0">'16.12.2021'!$B:$B</definedName>
    <definedName name="_xlnm.Print_Area" localSheetId="0">'16.12.2021'!$B$1:$MF$33</definedName>
  </definedNames>
  <calcPr calcId="162913" concurrentManualCount="2"/>
</workbook>
</file>

<file path=xl/calcChain.xml><?xml version="1.0" encoding="utf-8"?>
<calcChain xmlns="http://schemas.openxmlformats.org/spreadsheetml/2006/main">
  <c r="MF33" i="48" l="1"/>
  <c r="C9" i="48" l="1"/>
  <c r="D9" i="48" s="1"/>
  <c r="E9" i="48" s="1"/>
  <c r="F9" i="48" s="1"/>
  <c r="G9" i="48" s="1"/>
  <c r="H9" i="48" s="1"/>
  <c r="I9" i="48" s="1"/>
  <c r="J9" i="48" s="1"/>
  <c r="K9" i="48" s="1"/>
  <c r="L9" i="48" s="1"/>
  <c r="M9" i="48" s="1"/>
  <c r="N9" i="48" s="1"/>
  <c r="O9" i="48" s="1"/>
  <c r="P9" i="48" s="1"/>
  <c r="Q9" i="48" s="1"/>
  <c r="R9" i="48" s="1"/>
  <c r="S9" i="48" s="1"/>
  <c r="T9" i="48" s="1"/>
  <c r="U9" i="48" s="1"/>
  <c r="V9" i="48" s="1"/>
  <c r="W9" i="48" s="1"/>
  <c r="X9" i="48" s="1"/>
  <c r="Y9" i="48" s="1"/>
  <c r="Z9" i="48" s="1"/>
  <c r="AA9" i="48" s="1"/>
  <c r="AB9" i="48" s="1"/>
  <c r="AC9" i="48" s="1"/>
  <c r="AD9" i="48" s="1"/>
  <c r="AE9" i="48" s="1"/>
  <c r="AF9" i="48" s="1"/>
  <c r="AG9" i="48" s="1"/>
  <c r="AH9" i="48" s="1"/>
  <c r="AI9" i="48" s="1"/>
  <c r="AJ9" i="48" s="1"/>
  <c r="AK9" i="48" s="1"/>
  <c r="AL9" i="48" s="1"/>
  <c r="AM9" i="48" s="1"/>
  <c r="AN9" i="48" s="1"/>
  <c r="AO9" i="48" s="1"/>
  <c r="AP9" i="48" s="1"/>
  <c r="AQ9" i="48" s="1"/>
  <c r="AR9" i="48" s="1"/>
  <c r="AS9" i="48" s="1"/>
  <c r="AT9" i="48" s="1"/>
  <c r="AU9" i="48" s="1"/>
  <c r="AV9" i="48" s="1"/>
  <c r="AW9" i="48" s="1"/>
  <c r="AX9" i="48" s="1"/>
  <c r="AY9" i="48" s="1"/>
  <c r="AZ9" i="48" s="1"/>
  <c r="BA9" i="48" s="1"/>
  <c r="BB9" i="48" s="1"/>
  <c r="BC9" i="48" s="1"/>
  <c r="BD9" i="48" s="1"/>
  <c r="BE9" i="48" s="1"/>
  <c r="BF9" i="48" s="1"/>
  <c r="BG9" i="48" s="1"/>
  <c r="BH9" i="48" s="1"/>
  <c r="BI9" i="48" s="1"/>
  <c r="BJ9" i="48" s="1"/>
  <c r="BK9" i="48" s="1"/>
  <c r="BL9" i="48" s="1"/>
  <c r="BM9" i="48" s="1"/>
  <c r="BN9" i="48" s="1"/>
  <c r="BO9" i="48" s="1"/>
  <c r="BP9" i="48" s="1"/>
  <c r="BQ9" i="48" s="1"/>
  <c r="BR9" i="48" s="1"/>
  <c r="BS9" i="48" s="1"/>
  <c r="BT9" i="48" s="1"/>
  <c r="BU9" i="48" s="1"/>
  <c r="BV9" i="48" s="1"/>
  <c r="BW9" i="48" s="1"/>
  <c r="BX9" i="48" s="1"/>
  <c r="BY9" i="48" s="1"/>
  <c r="BZ9" i="48" s="1"/>
  <c r="CA9" i="48" s="1"/>
  <c r="CB9" i="48" s="1"/>
  <c r="CC9" i="48" s="1"/>
  <c r="CD9" i="48" s="1"/>
  <c r="CE9" i="48" s="1"/>
  <c r="CF9" i="48" s="1"/>
  <c r="CG9" i="48" s="1"/>
  <c r="CH9" i="48" s="1"/>
  <c r="CI9" i="48" s="1"/>
  <c r="CJ9" i="48" s="1"/>
  <c r="CK9" i="48" s="1"/>
  <c r="CL9" i="48" s="1"/>
  <c r="CM9" i="48" s="1"/>
  <c r="CN9" i="48" s="1"/>
  <c r="CO9" i="48" s="1"/>
  <c r="CP9" i="48" s="1"/>
  <c r="CQ9" i="48" s="1"/>
  <c r="CR9" i="48" s="1"/>
  <c r="CS9" i="48" s="1"/>
  <c r="CT9" i="48" s="1"/>
  <c r="CU9" i="48" s="1"/>
  <c r="CV9" i="48" s="1"/>
  <c r="CW9" i="48" s="1"/>
  <c r="CX9" i="48" s="1"/>
  <c r="CY9" i="48" s="1"/>
  <c r="CZ9" i="48" s="1"/>
  <c r="DA9" i="48" s="1"/>
  <c r="DB9" i="48" s="1"/>
  <c r="DC9" i="48" s="1"/>
  <c r="DD9" i="48" s="1"/>
  <c r="DE9" i="48" s="1"/>
  <c r="DF9" i="48" s="1"/>
  <c r="DG9" i="48" s="1"/>
  <c r="DH9" i="48" s="1"/>
  <c r="DI9" i="48" s="1"/>
  <c r="DJ9" i="48" s="1"/>
  <c r="DK9" i="48" s="1"/>
  <c r="DL9" i="48" s="1"/>
  <c r="DM9" i="48" s="1"/>
  <c r="DN9" i="48" s="1"/>
  <c r="DO9" i="48" s="1"/>
  <c r="DP9" i="48" s="1"/>
  <c r="DQ9" i="48" s="1"/>
  <c r="DR9" i="48" s="1"/>
  <c r="DS9" i="48" s="1"/>
  <c r="DT9" i="48" s="1"/>
  <c r="DU9" i="48" s="1"/>
  <c r="DV9" i="48" s="1"/>
  <c r="DW9" i="48" s="1"/>
  <c r="DX9" i="48" s="1"/>
  <c r="DY9" i="48" s="1"/>
  <c r="DZ9" i="48" s="1"/>
  <c r="EA9" i="48" s="1"/>
  <c r="EB9" i="48" s="1"/>
  <c r="EC9" i="48" s="1"/>
  <c r="ED9" i="48" s="1"/>
  <c r="EE9" i="48" s="1"/>
  <c r="EF9" i="48" s="1"/>
  <c r="EG9" i="48" s="1"/>
  <c r="EH9" i="48" s="1"/>
  <c r="EI9" i="48" s="1"/>
  <c r="EJ9" i="48" s="1"/>
  <c r="EK9" i="48" s="1"/>
  <c r="EL9" i="48" s="1"/>
  <c r="EM9" i="48" s="1"/>
  <c r="EN9" i="48" s="1"/>
  <c r="EO9" i="48" s="1"/>
  <c r="EP9" i="48" s="1"/>
  <c r="EQ9" i="48" s="1"/>
  <c r="ER9" i="48" s="1"/>
  <c r="ES9" i="48" s="1"/>
  <c r="ET9" i="48" s="1"/>
  <c r="EU9" i="48" s="1"/>
  <c r="EV9" i="48" s="1"/>
  <c r="EW9" i="48" s="1"/>
  <c r="EX9" i="48" s="1"/>
  <c r="EY9" i="48" s="1"/>
  <c r="RS8" i="48"/>
  <c r="RQ8" i="48"/>
  <c r="RP8" i="48"/>
  <c r="IO8" i="48"/>
  <c r="IQ8" i="48" s="1"/>
  <c r="GX8" i="48"/>
  <c r="IF6" i="48"/>
  <c r="MD4" i="48"/>
  <c r="EZ9" i="48" l="1"/>
  <c r="FB9" i="48" s="1"/>
  <c r="FC9" i="48" s="1"/>
  <c r="FD9" i="48" s="1"/>
  <c r="FE9" i="48" s="1"/>
  <c r="FF9" i="48" s="1"/>
  <c r="FG9" i="48" s="1"/>
  <c r="FH9" i="48" s="1"/>
  <c r="FI9" i="48" s="1"/>
  <c r="FJ9" i="48" s="1"/>
  <c r="FK9" i="48" s="1"/>
  <c r="FL9" i="48" s="1"/>
  <c r="FM9" i="48" s="1"/>
  <c r="FN9" i="48" s="1"/>
  <c r="FO9" i="48" s="1"/>
  <c r="FP9" i="48" s="1"/>
  <c r="FQ9" i="48" s="1"/>
  <c r="FR9" i="48" s="1"/>
  <c r="FA9" i="48"/>
  <c r="RL11" i="48"/>
  <c r="RK11" i="48"/>
  <c r="RM11" i="48" s="1"/>
  <c r="OY11" i="48"/>
  <c r="OX11" i="48"/>
  <c r="OK11" i="48"/>
  <c r="NT11" i="48"/>
  <c r="NR11" i="48"/>
  <c r="NN11" i="48"/>
  <c r="NM11" i="48"/>
  <c r="NL11" i="48"/>
  <c r="NK11" i="48"/>
  <c r="NH11" i="48"/>
  <c r="ON11" i="48" s="1"/>
  <c r="NG11" i="48"/>
  <c r="NC11" i="48"/>
  <c r="OI11" i="48" s="1"/>
  <c r="NB11" i="48"/>
  <c r="OW11" i="48" s="1"/>
  <c r="MZ11" i="48"/>
  <c r="OE11" i="48" s="1"/>
  <c r="MX11" i="48"/>
  <c r="OC11" i="48" s="1"/>
  <c r="MV11" i="48"/>
  <c r="MS11" i="48"/>
  <c r="MR11" i="48"/>
  <c r="OM11" i="48" s="1"/>
  <c r="ML11" i="48"/>
  <c r="MJ11" i="48"/>
  <c r="MH11" i="48"/>
  <c r="MG11" i="48"/>
  <c r="OA11" i="48" s="1"/>
  <c r="LL11" i="48"/>
  <c r="LI11" i="48" s="1"/>
  <c r="LE11" i="48" s="1"/>
  <c r="KW11" i="48"/>
  <c r="MB11" i="48" s="1"/>
  <c r="KQ11" i="48"/>
  <c r="NS11" i="48" s="1"/>
  <c r="OJ11" i="48" s="1"/>
  <c r="JQ11" i="48"/>
  <c r="JL11" i="48"/>
  <c r="OV11" i="48" s="1"/>
  <c r="JF11" i="48"/>
  <c r="NO11" i="48" s="1"/>
  <c r="JC11" i="48"/>
  <c r="NP11" i="48" s="1"/>
  <c r="IS11" i="48"/>
  <c r="IL11" i="48"/>
  <c r="IE11" i="48"/>
  <c r="IB11" i="48"/>
  <c r="HU11" i="48"/>
  <c r="HL11" i="48"/>
  <c r="GV11" i="48"/>
  <c r="GR11" i="48"/>
  <c r="KR11" i="48" s="1"/>
  <c r="GK11" i="48"/>
  <c r="FS11" i="48"/>
  <c r="FR11" i="48"/>
  <c r="FO11" i="48"/>
  <c r="FJ11" i="48"/>
  <c r="NF11" i="48" s="1"/>
  <c r="OL11" i="48" s="1"/>
  <c r="FI11" i="48"/>
  <c r="FE11" i="48"/>
  <c r="EZ11" i="48"/>
  <c r="EX11" i="48"/>
  <c r="DS11" i="48"/>
  <c r="DR11" i="48"/>
  <c r="DQ11" i="48"/>
  <c r="DP11" i="48" s="1"/>
  <c r="QX11" i="48" s="1"/>
  <c r="CC11" i="48"/>
  <c r="CB11" i="48"/>
  <c r="BU11" i="48"/>
  <c r="BR11" i="48" s="1"/>
  <c r="BN11" i="48"/>
  <c r="BK11" i="48"/>
  <c r="GF11" i="48" s="1"/>
  <c r="BH11" i="48"/>
  <c r="AW11" i="48"/>
  <c r="AV11" i="48"/>
  <c r="AU11" i="48"/>
  <c r="AH11" i="48"/>
  <c r="V11" i="48"/>
  <c r="NA11" i="48" s="1"/>
  <c r="U11" i="48"/>
  <c r="T11" i="48"/>
  <c r="S11" i="48"/>
  <c r="R11" i="48"/>
  <c r="M11" i="48"/>
  <c r="MY11" i="48" s="1"/>
  <c r="H11" i="48"/>
  <c r="F11" i="48"/>
  <c r="MW11" i="48" s="1"/>
  <c r="C11" i="48"/>
  <c r="BG11" i="48" s="1"/>
  <c r="FT9" i="48" l="1"/>
  <c r="FS9" i="48"/>
  <c r="FU9" i="48" s="1"/>
  <c r="FV9" i="48" s="1"/>
  <c r="FW9" i="48" s="1"/>
  <c r="FX9" i="48" s="1"/>
  <c r="FY9" i="48" s="1"/>
  <c r="FZ9" i="48" s="1"/>
  <c r="GA9" i="48" s="1"/>
  <c r="GB9" i="48" s="1"/>
  <c r="GC9" i="48" s="1"/>
  <c r="GD9" i="48" s="1"/>
  <c r="GE9" i="48" s="1"/>
  <c r="GF9" i="48" s="1"/>
  <c r="GG9" i="48" s="1"/>
  <c r="GH9" i="48" s="1"/>
  <c r="GI9" i="48" s="1"/>
  <c r="GJ9" i="48" s="1"/>
  <c r="GK9" i="48" s="1"/>
  <c r="GL9" i="48" s="1"/>
  <c r="GM9" i="48" s="1"/>
  <c r="GN9" i="48" s="1"/>
  <c r="GO9" i="48" s="1"/>
  <c r="GP9" i="48" s="1"/>
  <c r="GQ9" i="48" s="1"/>
  <c r="GR9" i="48" s="1"/>
  <c r="GS9" i="48" s="1"/>
  <c r="KT11" i="48"/>
  <c r="KU11" i="48" s="1"/>
  <c r="KS11" i="48"/>
  <c r="OD11" i="48"/>
  <c r="NX11" i="48"/>
  <c r="NJ11" i="48"/>
  <c r="NI11" i="48"/>
  <c r="OB11" i="48"/>
  <c r="OF11" i="48"/>
  <c r="OU11" i="48" s="1"/>
  <c r="OT11" i="48" s="1"/>
  <c r="MM11" i="48"/>
  <c r="OG11" i="48" s="1"/>
  <c r="ME11" i="48"/>
  <c r="MF11" i="48" s="1"/>
  <c r="IM33" i="48"/>
  <c r="IN33" i="48"/>
  <c r="IO33" i="48"/>
  <c r="IQ33" i="48"/>
  <c r="IR33" i="48"/>
  <c r="IT33" i="48"/>
  <c r="IW33" i="48"/>
  <c r="IZ33" i="48"/>
  <c r="JC33" i="48"/>
  <c r="GT9" i="48" l="1"/>
  <c r="GU9" i="48" s="1"/>
  <c r="GV9" i="48" s="1"/>
  <c r="GW9" i="48"/>
  <c r="GY9" i="48" s="1"/>
  <c r="GZ9" i="48" s="1"/>
  <c r="HA9" i="48" s="1"/>
  <c r="HB9" i="48" s="1"/>
  <c r="HC9" i="48" s="1"/>
  <c r="HD9" i="48" s="1"/>
  <c r="HE9" i="48" s="1"/>
  <c r="HF9" i="48" s="1"/>
  <c r="HG9" i="48" s="1"/>
  <c r="HH9" i="48" s="1"/>
  <c r="HI9" i="48" s="1"/>
  <c r="HJ9" i="48" s="1"/>
  <c r="HK9" i="48" s="1"/>
  <c r="HL9" i="48" s="1"/>
  <c r="HM9" i="48" s="1"/>
  <c r="HN9" i="48" s="1"/>
  <c r="HO9" i="48" s="1"/>
  <c r="HP9" i="48" s="1"/>
  <c r="HQ9" i="48" s="1"/>
  <c r="HR9" i="48" s="1"/>
  <c r="HS9" i="48" s="1"/>
  <c r="HT9" i="48" s="1"/>
  <c r="HU9" i="48" s="1"/>
  <c r="HV9" i="48" s="1"/>
  <c r="HW9" i="48" s="1"/>
  <c r="HX9" i="48" s="1"/>
  <c r="HY9" i="48" s="1"/>
  <c r="HZ9" i="48" s="1"/>
  <c r="IA9" i="48" s="1"/>
  <c r="IB9" i="48" s="1"/>
  <c r="IC9" i="48" s="1"/>
  <c r="ID9" i="48" s="1"/>
  <c r="IE9" i="48" s="1"/>
  <c r="IF9" i="48" s="1"/>
  <c r="IG9" i="48" s="1"/>
  <c r="IH9" i="48" s="1"/>
  <c r="II9" i="48" s="1"/>
  <c r="IJ9" i="48" s="1"/>
  <c r="IK9" i="48" s="1"/>
  <c r="IL9" i="48" s="1"/>
  <c r="IM9" i="48" s="1"/>
  <c r="IN9" i="48" s="1"/>
  <c r="IO9" i="48" s="1"/>
  <c r="IP9" i="48" s="1"/>
  <c r="IQ9" i="48" s="1"/>
  <c r="IR9" i="48" s="1"/>
  <c r="IS9" i="48" s="1"/>
  <c r="IT9" i="48" s="1"/>
  <c r="IU9" i="48" s="1"/>
  <c r="IV9" i="48" s="1"/>
  <c r="IW9" i="48" s="1"/>
  <c r="IX9" i="48" s="1"/>
  <c r="IY9" i="48" s="1"/>
  <c r="IZ9" i="48" s="1"/>
  <c r="JA9" i="48" s="1"/>
  <c r="JB9" i="48" s="1"/>
  <c r="JC9" i="48" s="1"/>
  <c r="JD9" i="48" s="1"/>
  <c r="JE9" i="48" s="1"/>
  <c r="JF9" i="48" s="1"/>
  <c r="JG9" i="48" s="1"/>
  <c r="JH9" i="48" s="1"/>
  <c r="JI9" i="48" s="1"/>
  <c r="JJ9" i="48" s="1"/>
  <c r="JK9" i="48" s="1"/>
  <c r="JL9" i="48" s="1"/>
  <c r="JM9" i="48" s="1"/>
  <c r="JN9" i="48" s="1"/>
  <c r="JO9" i="48" s="1"/>
  <c r="JP9" i="48" s="1"/>
  <c r="JQ9" i="48" s="1"/>
  <c r="JR9" i="48" s="1"/>
  <c r="JS9" i="48" s="1"/>
  <c r="JT9" i="48" s="1"/>
  <c r="JU9" i="48" s="1"/>
  <c r="JV9" i="48" s="1"/>
  <c r="JW9" i="48" s="1"/>
  <c r="JX9" i="48" s="1"/>
  <c r="JY9" i="48" s="1"/>
  <c r="JZ9" i="48" s="1"/>
  <c r="KA9" i="48" s="1"/>
  <c r="KB9" i="48" s="1"/>
  <c r="KC9" i="48" s="1"/>
  <c r="KD9" i="48" s="1"/>
  <c r="KE9" i="48" s="1"/>
  <c r="KF9" i="48" s="1"/>
  <c r="KG9" i="48" s="1"/>
  <c r="KH9" i="48" s="1"/>
  <c r="KI9" i="48" s="1"/>
  <c r="KJ9" i="48" s="1"/>
  <c r="KK9" i="48" s="1"/>
  <c r="KL9" i="48" s="1"/>
  <c r="KM9" i="48" s="1"/>
  <c r="KN9" i="48" s="1"/>
  <c r="KO9" i="48" s="1"/>
  <c r="KP9" i="48" s="1"/>
  <c r="KQ9" i="48" s="1"/>
  <c r="KR9" i="48" s="1"/>
  <c r="KS9" i="48" s="1"/>
  <c r="KT9" i="48" s="1"/>
  <c r="KU9" i="48" s="1"/>
  <c r="KV9" i="48" s="1"/>
  <c r="KW9" i="48" s="1"/>
  <c r="KX9" i="48" s="1"/>
  <c r="KY9" i="48" s="1"/>
  <c r="KZ9" i="48" s="1"/>
  <c r="LA9" i="48" s="1"/>
  <c r="LB9" i="48" s="1"/>
  <c r="LC9" i="48" s="1"/>
  <c r="LD9" i="48" s="1"/>
  <c r="LE9" i="48" s="1"/>
  <c r="LF9" i="48" s="1"/>
  <c r="LG9" i="48" s="1"/>
  <c r="LH9" i="48" s="1"/>
  <c r="LI9" i="48" s="1"/>
  <c r="LJ9" i="48" s="1"/>
  <c r="LK9" i="48" s="1"/>
  <c r="LL9" i="48" s="1"/>
  <c r="LM9" i="48" s="1"/>
  <c r="LN9" i="48" s="1"/>
  <c r="LO9" i="48" s="1"/>
  <c r="LP9" i="48" s="1"/>
  <c r="LQ9" i="48" s="1"/>
  <c r="LR9" i="48" s="1"/>
  <c r="LS9" i="48" s="1"/>
  <c r="LT9" i="48" s="1"/>
  <c r="LU9" i="48" s="1"/>
  <c r="LV9" i="48" s="1"/>
  <c r="LW9" i="48" s="1"/>
  <c r="LX9" i="48" s="1"/>
  <c r="LY9" i="48" s="1"/>
  <c r="LZ9" i="48" s="1"/>
  <c r="MA9" i="48" s="1"/>
  <c r="MB9" i="48" s="1"/>
  <c r="MC9" i="48" s="1"/>
  <c r="NY11" i="48"/>
  <c r="NZ11" i="48"/>
  <c r="OZ11" i="48"/>
  <c r="MT11" i="48"/>
  <c r="MU11" i="48" s="1"/>
  <c r="OH11" i="48"/>
  <c r="GT33" i="48"/>
  <c r="GU33" i="48"/>
  <c r="GV33" i="48"/>
  <c r="HH33" i="48"/>
  <c r="HI33" i="48"/>
  <c r="HJ33" i="48"/>
  <c r="MC33" i="48"/>
  <c r="FT33" i="48"/>
  <c r="FQ33" i="48"/>
  <c r="FP33" i="48"/>
  <c r="FA33" i="48"/>
  <c r="EW33" i="48"/>
  <c r="EV33" i="48"/>
  <c r="EU33" i="48"/>
  <c r="EM33" i="48"/>
  <c r="DY33" i="48"/>
  <c r="DX33" i="48"/>
  <c r="DW33" i="48"/>
  <c r="DT33" i="48"/>
  <c r="DN33" i="48"/>
  <c r="DB33" i="48"/>
  <c r="CF33" i="48"/>
  <c r="CD33" i="48"/>
  <c r="CA33" i="48"/>
  <c r="BT33" i="48"/>
  <c r="BQ33" i="48"/>
  <c r="BP33" i="48"/>
  <c r="BO33" i="48"/>
  <c r="BM33" i="48"/>
  <c r="BL33" i="48"/>
  <c r="BF33" i="48"/>
  <c r="BE33" i="48"/>
  <c r="BD33" i="48"/>
  <c r="BC33" i="48"/>
  <c r="BB33" i="48"/>
  <c r="BA33" i="48"/>
  <c r="AZ33" i="48"/>
  <c r="AY33" i="48"/>
  <c r="AX33" i="48"/>
  <c r="AT33" i="48"/>
  <c r="AS33" i="48"/>
  <c r="AR33" i="48"/>
  <c r="AQ33" i="48"/>
  <c r="AP33" i="48"/>
  <c r="AO33" i="48"/>
  <c r="AN33" i="48"/>
  <c r="AM33" i="48"/>
  <c r="AL33" i="48"/>
  <c r="AK33" i="48"/>
  <c r="AJ33" i="48"/>
  <c r="AI33" i="48"/>
  <c r="AG33" i="48"/>
  <c r="AF33" i="48"/>
  <c r="AE33" i="48"/>
  <c r="AD33" i="48"/>
  <c r="AC33" i="48"/>
  <c r="AB33" i="48"/>
  <c r="AA33" i="48"/>
  <c r="Z33" i="48"/>
  <c r="Y33" i="48"/>
  <c r="X33" i="48"/>
  <c r="W33" i="48"/>
  <c r="Q33" i="48"/>
  <c r="P33" i="48"/>
  <c r="O33" i="48"/>
  <c r="N33" i="48"/>
  <c r="L33" i="48"/>
  <c r="K33" i="48"/>
  <c r="J33" i="48"/>
  <c r="I33" i="48"/>
  <c r="G33" i="48"/>
  <c r="E33" i="48"/>
  <c r="D33" i="48"/>
  <c r="FO33" i="48"/>
  <c r="EX33" i="48"/>
  <c r="BN33" i="48"/>
  <c r="BK33" i="48"/>
  <c r="AW33" i="48"/>
  <c r="AV33" i="48"/>
  <c r="AU33" i="48"/>
  <c r="AH33" i="48"/>
  <c r="V33" i="48"/>
  <c r="U33" i="48"/>
  <c r="T33" i="48"/>
  <c r="S33" i="48"/>
  <c r="R33" i="48"/>
  <c r="M33" i="48"/>
  <c r="H33" i="48"/>
  <c r="F33" i="48"/>
  <c r="C33" i="48"/>
  <c r="PA11" i="48" l="1"/>
  <c r="OO11" i="48"/>
  <c r="OQ11" i="48" s="1"/>
  <c r="OP11" i="48" s="1"/>
  <c r="CG33" i="48"/>
  <c r="CI33" i="48"/>
  <c r="CK33" i="48"/>
  <c r="CM33" i="48"/>
  <c r="CO33" i="48"/>
  <c r="CQ33" i="48"/>
  <c r="CS33" i="48"/>
  <c r="CU33" i="48"/>
  <c r="CW33" i="48"/>
  <c r="CY33" i="48"/>
  <c r="DA33" i="48"/>
  <c r="DD33" i="48"/>
  <c r="DF33" i="48"/>
  <c r="DH33" i="48"/>
  <c r="DJ33" i="48"/>
  <c r="DL33" i="48"/>
  <c r="DO33" i="48"/>
  <c r="DU33" i="48"/>
  <c r="DZ33" i="48"/>
  <c r="EB33" i="48"/>
  <c r="ED33" i="48"/>
  <c r="EF33" i="48"/>
  <c r="EH33" i="48"/>
  <c r="EJ33" i="48"/>
  <c r="EL33" i="48"/>
  <c r="EO33" i="48"/>
  <c r="EQ33" i="48"/>
  <c r="ES33" i="48"/>
  <c r="FC33" i="48"/>
  <c r="FF33" i="48"/>
  <c r="FH33" i="48"/>
  <c r="FL33" i="48"/>
  <c r="FN33" i="48"/>
  <c r="FV33" i="48"/>
  <c r="FX33" i="48"/>
  <c r="FZ33" i="48"/>
  <c r="GB33" i="48"/>
  <c r="GD33" i="48"/>
  <c r="BS33" i="48"/>
  <c r="BW33" i="48"/>
  <c r="BY33" i="48"/>
  <c r="DR33" i="48"/>
  <c r="BJ33" i="48"/>
  <c r="BV33" i="48"/>
  <c r="BX33" i="48"/>
  <c r="BZ33" i="48"/>
  <c r="CE33" i="48"/>
  <c r="CH33" i="48"/>
  <c r="CJ33" i="48"/>
  <c r="CL33" i="48"/>
  <c r="CN33" i="48"/>
  <c r="CP33" i="48"/>
  <c r="CR33" i="48"/>
  <c r="CT33" i="48"/>
  <c r="CV33" i="48"/>
  <c r="CX33" i="48"/>
  <c r="CZ33" i="48"/>
  <c r="DC33" i="48"/>
  <c r="DE33" i="48"/>
  <c r="DG33" i="48"/>
  <c r="DI33" i="48"/>
  <c r="DK33" i="48"/>
  <c r="DM33" i="48"/>
  <c r="DV33" i="48"/>
  <c r="EA33" i="48"/>
  <c r="EC33" i="48"/>
  <c r="EE33" i="48"/>
  <c r="EG33" i="48"/>
  <c r="EI33" i="48"/>
  <c r="EK33" i="48"/>
  <c r="EN33" i="48"/>
  <c r="EP33" i="48"/>
  <c r="ER33" i="48"/>
  <c r="ET33" i="48"/>
  <c r="EY33" i="48"/>
  <c r="FB33" i="48"/>
  <c r="FD33" i="48"/>
  <c r="FG33" i="48"/>
  <c r="FK33" i="48"/>
  <c r="FM33" i="48"/>
  <c r="FU33" i="48"/>
  <c r="FW33" i="48"/>
  <c r="FY33" i="48"/>
  <c r="GA33" i="48"/>
  <c r="GC33" i="48"/>
  <c r="GE33" i="48"/>
  <c r="BI33" i="48"/>
  <c r="EZ33" i="48" l="1"/>
  <c r="FS33" i="48"/>
  <c r="FR33" i="48"/>
  <c r="DS33" i="48"/>
  <c r="CC33" i="48"/>
  <c r="BH33" i="48"/>
  <c r="BU33" i="48"/>
  <c r="BG33" i="48"/>
  <c r="DP33" i="48"/>
  <c r="FJ33" i="48"/>
  <c r="DQ33" i="48"/>
  <c r="CB33" i="48"/>
  <c r="FI33" i="48" l="1"/>
  <c r="FE33" i="48"/>
  <c r="BR33" i="48"/>
  <c r="GF33" i="48" l="1"/>
  <c r="NW33" i="48"/>
  <c r="NV33" i="48"/>
  <c r="NU33" i="48"/>
  <c r="NQ33" i="48"/>
  <c r="NE33" i="48"/>
  <c r="MQ33" i="48"/>
  <c r="MP33" i="48"/>
  <c r="MN33" i="48"/>
  <c r="MK33" i="48"/>
  <c r="MA33" i="48"/>
  <c r="LZ33" i="48"/>
  <c r="LY33" i="48"/>
  <c r="LX33" i="48"/>
  <c r="LW33" i="48"/>
  <c r="LV33" i="48"/>
  <c r="LU33" i="48"/>
  <c r="LT33" i="48"/>
  <c r="LS33" i="48"/>
  <c r="LR33" i="48"/>
  <c r="LQ33" i="48"/>
  <c r="LP33" i="48"/>
  <c r="LO33" i="48"/>
  <c r="LN33" i="48"/>
  <c r="LM33" i="48"/>
  <c r="LK33" i="48"/>
  <c r="LJ33" i="48"/>
  <c r="LH33" i="48"/>
  <c r="LG33" i="48"/>
  <c r="LF33" i="48"/>
  <c r="KV33" i="48"/>
  <c r="JP33" i="48"/>
  <c r="JO33" i="48"/>
  <c r="JN33" i="48"/>
  <c r="JM33" i="48"/>
  <c r="JK33" i="48"/>
  <c r="JJ33" i="48"/>
  <c r="JI33" i="48"/>
  <c r="JH33" i="48"/>
  <c r="JG33" i="48"/>
  <c r="JE33" i="48"/>
  <c r="JD33" i="48"/>
  <c r="IP33" i="48"/>
  <c r="IK33" i="48"/>
  <c r="IJ33" i="48"/>
  <c r="II33" i="48"/>
  <c r="IH33" i="48"/>
  <c r="IG33" i="48"/>
  <c r="IF33" i="48"/>
  <c r="ID33" i="48"/>
  <c r="IC33" i="48"/>
  <c r="IA33" i="48"/>
  <c r="HZ33" i="48"/>
  <c r="HY33" i="48"/>
  <c r="HX33" i="48"/>
  <c r="HW33" i="48"/>
  <c r="HV33" i="48"/>
  <c r="HT33" i="48"/>
  <c r="HS33" i="48"/>
  <c r="HQ33" i="48"/>
  <c r="HP33" i="48"/>
  <c r="HO33" i="48"/>
  <c r="HN33" i="48"/>
  <c r="HM33" i="48"/>
  <c r="HK33" i="48"/>
  <c r="HG33" i="48"/>
  <c r="HF33" i="48"/>
  <c r="HE33" i="48"/>
  <c r="HD33" i="48"/>
  <c r="HB33" i="48"/>
  <c r="HA33" i="48"/>
  <c r="GZ33" i="48"/>
  <c r="GY33" i="48"/>
  <c r="GW33" i="48"/>
  <c r="GS33" i="48"/>
  <c r="GQ33" i="48"/>
  <c r="GP33" i="48"/>
  <c r="GO33" i="48"/>
  <c r="GN33" i="48"/>
  <c r="GM33" i="48"/>
  <c r="GL33" i="48"/>
  <c r="GJ33" i="48"/>
  <c r="GI33" i="48"/>
  <c r="GH33" i="48"/>
  <c r="GG33" i="48"/>
  <c r="NR33" i="48"/>
  <c r="NM33" i="48"/>
  <c r="NK33" i="48"/>
  <c r="MZ33" i="48"/>
  <c r="MS33" i="48"/>
  <c r="ML33" i="48"/>
  <c r="MJ33" i="48"/>
  <c r="MH33" i="48"/>
  <c r="MG33" i="48"/>
  <c r="LL33" i="48"/>
  <c r="IE33" i="48"/>
  <c r="HU33" i="48"/>
  <c r="IS33" i="48" l="1"/>
  <c r="NG33" i="48"/>
  <c r="JL33" i="48"/>
  <c r="GK33" i="48"/>
  <c r="HL33" i="48"/>
  <c r="IL33" i="48"/>
  <c r="JF33" i="48"/>
  <c r="JQ33" i="48"/>
  <c r="KW33" i="48"/>
  <c r="MR33" i="48"/>
  <c r="NN33" i="48"/>
  <c r="NT33" i="48"/>
  <c r="GR33" i="48"/>
  <c r="RL33" i="48"/>
  <c r="NC33" i="48"/>
  <c r="NH33" i="48"/>
  <c r="IB33" i="48"/>
  <c r="NL33" i="48"/>
  <c r="MV33" i="48"/>
  <c r="NS33" i="48"/>
  <c r="OY33" i="48"/>
  <c r="KQ33" i="48"/>
  <c r="OX33" i="48"/>
  <c r="RK33" i="48"/>
  <c r="RM33" i="48" l="1"/>
  <c r="OV33" i="48"/>
  <c r="OM33" i="48"/>
  <c r="OI33" i="48"/>
  <c r="OA33" i="48"/>
  <c r="MY33" i="48"/>
  <c r="LI33" i="48"/>
  <c r="KR33" i="48"/>
  <c r="NP33" i="48"/>
  <c r="NF33" i="48"/>
  <c r="OK33" i="48"/>
  <c r="OE33" i="48"/>
  <c r="NO33" i="48"/>
  <c r="MW33" i="48"/>
  <c r="MM33" i="48"/>
  <c r="ON33" i="48"/>
  <c r="NB33" i="48"/>
  <c r="MX33" i="48"/>
  <c r="OC33" i="48"/>
  <c r="LE33" i="48"/>
  <c r="OJ33" i="48"/>
  <c r="NA33" i="48" l="1"/>
  <c r="OD33" i="48"/>
  <c r="OB33" i="48"/>
  <c r="OF33" i="48"/>
  <c r="OU33" i="48" s="1"/>
  <c r="NX33" i="48"/>
  <c r="OL33" i="48"/>
  <c r="KS33" i="48"/>
  <c r="OW33" i="48"/>
  <c r="OG33" i="48"/>
  <c r="MT33" i="48"/>
  <c r="NI33" i="48" l="1"/>
  <c r="NJ33" i="48" s="1"/>
  <c r="OH33" i="48"/>
  <c r="OO33" i="48" s="1"/>
  <c r="OZ33" i="48"/>
  <c r="MU33" i="48"/>
  <c r="NY33" i="48"/>
  <c r="NZ33" i="48"/>
  <c r="OT33" i="48"/>
  <c r="PA33" i="48" l="1"/>
  <c r="OQ33" i="48"/>
  <c r="OP33" i="48"/>
  <c r="KT33" i="48"/>
  <c r="KU33" i="48" l="1"/>
</calcChain>
</file>

<file path=xl/sharedStrings.xml><?xml version="1.0" encoding="utf-8"?>
<sst xmlns="http://schemas.openxmlformats.org/spreadsheetml/2006/main" count="384" uniqueCount="294">
  <si>
    <t>в том числе</t>
  </si>
  <si>
    <t>всего</t>
  </si>
  <si>
    <t>Итого общеобразовательные бюджетные и автономные учреждения</t>
  </si>
  <si>
    <t>Итого краевые средства</t>
  </si>
  <si>
    <t>В т.ч. Расходы на приобретение технических средств обучения</t>
  </si>
  <si>
    <t>В т.ч. Расходы на приобретение учебного оборудования</t>
  </si>
  <si>
    <t>В т.ч. Расходы на приобретение учебно-наглядных пособий</t>
  </si>
  <si>
    <t>В т.ч. Расходы по приобретению компьютерной техники для учебных занятий</t>
  </si>
  <si>
    <t>В т.ч.  Расходы на приобретение книжной продукции и методической литературы</t>
  </si>
  <si>
    <t>В т.ч. Расходы на приобретение учебников</t>
  </si>
  <si>
    <t>В т.ч.  Расходы по приобретению оборудования для учебных кабинетов</t>
  </si>
  <si>
    <t>В т.ч.  Приобретение учебных кабинетов</t>
  </si>
  <si>
    <t>В т.ч.  Приобретение мебели для организации образовательного процесса, оборудования</t>
  </si>
  <si>
    <t>В т.ч.  Приобретение мебели и посуды для школьных столовых (буфетов)</t>
  </si>
  <si>
    <t>В т.ч. Приобретение мебели для учебных мастерских</t>
  </si>
  <si>
    <t>В т.ч.  Расходы при служебных командировках, связанных с учебным процессом</t>
  </si>
  <si>
    <t>В т.ч.  Расходы на защиту коммуникаций и связи при передаче персональных данных образовательных организаций</t>
  </si>
  <si>
    <t>В т.ч.  Оплата за проведение медицинских анализов и осмотр работников</t>
  </si>
  <si>
    <t>В т.ч.  Расходы на проведение внешкольных мероприятий</t>
  </si>
  <si>
    <t>В т.ч. Расходы на оплату договоров на подписку периодической литературы</t>
  </si>
  <si>
    <t>В т.ч.  Расходы, связанные с обучение на курсах повышения квалификации</t>
  </si>
  <si>
    <t>225 Расходы по обслуживанию компьютерной техники для учебных занятий</t>
  </si>
  <si>
    <t>Краевые средства</t>
  </si>
  <si>
    <t>КВР 119 субКЭСР 005.00.00</t>
  </si>
  <si>
    <t>Оплата за усл.по спец.оценке услов.труда</t>
  </si>
  <si>
    <t>Заработная плата</t>
  </si>
  <si>
    <t>Начисления на заработную плату</t>
  </si>
  <si>
    <t>вика</t>
  </si>
  <si>
    <t>221 Услуги связи</t>
  </si>
  <si>
    <t>Коммандировочные расходы дети</t>
  </si>
  <si>
    <t>Медосмотр</t>
  </si>
  <si>
    <t>Лицензии</t>
  </si>
  <si>
    <t>Командировки САМБО/ТОЧКА РОСТА</t>
  </si>
  <si>
    <t>В т.ч.  Расходы по приобретению оборудования для спортивных залов САМБО</t>
  </si>
  <si>
    <t>346 Журналы</t>
  </si>
  <si>
    <t xml:space="preserve">346            Похвальные листы               </t>
  </si>
  <si>
    <t>346              Расходы на хозяйственные нужды и моющие средства</t>
  </si>
  <si>
    <t>343                     Внешкольные мероприятия, олимпиад, (в т.ч.ГСМ)</t>
  </si>
  <si>
    <t>346                              В т.ч.  Расходы по приобретению расходных материалов к компьютерной техники для обеспечения образовательного процесса</t>
  </si>
  <si>
    <t>346                                     В т.ч. Расходы по приобретению канцелярских принадлежностей для учебных целей</t>
  </si>
  <si>
    <t xml:space="preserve">  346              Расходы на приобретение учебно-наглядных пособий, учебно-методических пособий</t>
  </si>
  <si>
    <t>349       Медали, Аттестаты</t>
  </si>
  <si>
    <t>Ежемесячная выплата по уходу за ребенком до 3-х лет 000.00.00   КВР 112</t>
  </si>
  <si>
    <t>Пособие за первые 3 дня больничного (001.00.00)  КВР 111</t>
  </si>
  <si>
    <t>226 всего</t>
  </si>
  <si>
    <t>226 КВР 112</t>
  </si>
  <si>
    <t>226 КВР 119</t>
  </si>
  <si>
    <t>340 КВР 119</t>
  </si>
  <si>
    <t>340 КВР 244</t>
  </si>
  <si>
    <t>226 КВР 244</t>
  </si>
  <si>
    <t>Муниципальные средства</t>
  </si>
  <si>
    <t>Оплата труда и начисления на выплаты по оплате труда</t>
  </si>
  <si>
    <t>211 Оплата труда (001.00.00)</t>
  </si>
  <si>
    <t>213 Начисления на выплаты по оплате труда (005.00.00)</t>
  </si>
  <si>
    <t>212 (000.00.00)</t>
  </si>
  <si>
    <t>212/011 меры соцподдержки (000.00.00)</t>
  </si>
  <si>
    <t>212/000 (000.00.00)</t>
  </si>
  <si>
    <t>Ежемесячная выплата по уходу за ребенком до 3-х лет</t>
  </si>
  <si>
    <t>Пособие за первые 3 дня больничного (001.00.00)</t>
  </si>
  <si>
    <t>222 (000.00.00)</t>
  </si>
  <si>
    <t>223  (002.00.00)</t>
  </si>
  <si>
    <t>223/012 теплоснабжение</t>
  </si>
  <si>
    <t>223/013 газ</t>
  </si>
  <si>
    <t>223/014 электричество</t>
  </si>
  <si>
    <t>223/015 водоснабжение</t>
  </si>
  <si>
    <t>Мусор "Краужилком ресурс"</t>
  </si>
  <si>
    <t>223/006 ЖБО</t>
  </si>
  <si>
    <t>224 Аренда за использование программно-аппаратного комплекса  "Стрелец - Мониторинг" (000.00.00)</t>
  </si>
  <si>
    <t>225  (000.00.00)</t>
  </si>
  <si>
    <t>225 капитальный ремонт (006.00.00)</t>
  </si>
  <si>
    <t>225 техническое обслуживание котельных (009.00.00.)</t>
  </si>
  <si>
    <t>226 (000.00.00)</t>
  </si>
  <si>
    <t>226  питание учащихся (007.00.00.)</t>
  </si>
  <si>
    <t>227 - страхование</t>
  </si>
  <si>
    <t>291 госпошлина (000.00.00)</t>
  </si>
  <si>
    <t>290 (003.00.00)</t>
  </si>
  <si>
    <t>в том числе  (003.00.00)</t>
  </si>
  <si>
    <t>310 (004.00.000)</t>
  </si>
  <si>
    <t>310 Основные средства</t>
  </si>
  <si>
    <t>310 прочие основные КОВИД</t>
  </si>
  <si>
    <t>340 (000.00.00)</t>
  </si>
  <si>
    <t>344/000 (Увеличение материальных запасов, строительные материалы)</t>
  </si>
  <si>
    <t>344/000 (строительные материалы для котельных)</t>
  </si>
  <si>
    <t>346/000 (запасные части для автобуса)</t>
  </si>
  <si>
    <t>346/000 (дезинфицирующие средства КОВИД)</t>
  </si>
  <si>
    <t>346/000 (Прочие материалы)</t>
  </si>
  <si>
    <t>343/000 (Дрова)</t>
  </si>
  <si>
    <t>343 Уголь  (008.00.00)</t>
  </si>
  <si>
    <t>343/000 (Жид.топ)</t>
  </si>
  <si>
    <t>342 Молоко  (007.00.00)</t>
  </si>
  <si>
    <t>Итого муниципальные средства</t>
  </si>
  <si>
    <t xml:space="preserve">Меры социальной поддержки (местные)       5810060825 </t>
  </si>
  <si>
    <t>КАПИТАЛЬНЫЙ РЕМОНТ 5810009020 сч.61</t>
  </si>
  <si>
    <r>
      <rPr>
        <b/>
        <sz val="14"/>
        <rFont val="Arial Cyr"/>
        <charset val="204"/>
      </rPr>
      <t>07.07</t>
    </r>
    <r>
      <rPr>
        <b/>
        <sz val="12"/>
        <rFont val="Arial Cyr"/>
        <charset val="204"/>
      </rPr>
      <t xml:space="preserve">.  </t>
    </r>
    <r>
      <rPr>
        <b/>
        <sz val="10"/>
        <rFont val="Arial Cyr"/>
        <charset val="204"/>
      </rPr>
      <t>700.00.0590 код субсидии 700.00.0590 Муниципальная программа "Дети Кубани на 2018-2023 годы" (Лагерь)</t>
    </r>
  </si>
  <si>
    <r>
      <rPr>
        <b/>
        <sz val="14"/>
        <rFont val="Arial Cyr"/>
        <charset val="204"/>
      </rPr>
      <t xml:space="preserve">07.02. </t>
    </r>
    <r>
      <rPr>
        <b/>
        <sz val="10"/>
        <rFont val="Arial Cyr"/>
        <charset val="204"/>
      </rPr>
      <t xml:space="preserve">КОД СУБСИДИИ 581.00.6250  КЦП (ЕГЭ) Осуществление отдельных государственных полномочий по материально-техническому обеспечению пунктов проведения экзаменов для государственной итоговой аттестации по образовательным программам основного общего </t>
    </r>
  </si>
  <si>
    <t xml:space="preserve">Меры социальной поддержки (краевые)           5810060820 </t>
  </si>
  <si>
    <t>07.02 581.06.2370 КЦП"Обеспечение льгтным питанием учащихся из многодетных семей"</t>
  </si>
  <si>
    <t>мусор</t>
  </si>
  <si>
    <t>дезинсекция</t>
  </si>
  <si>
    <t>Оплата за аккарицидную обработку (противоклещевая обработка)</t>
  </si>
  <si>
    <t>оплата за ремонтные работы автобуса (замена лобового стекла и т.д.)</t>
  </si>
  <si>
    <t>На подготовку образовательных организаций к работе в осенне-зимний период (текущий ремонт) (замена котлов, секций котлов, колосников, промывка системы отопления)</t>
  </si>
  <si>
    <t>опл.за ежедневный технический осмотр автотранспорта</t>
  </si>
  <si>
    <t>Оплата за технический осмотр транспортных средств "ООО Кубаньсвязьстрой" 1250 за 1 автобус 2 раза в год, диагностика</t>
  </si>
  <si>
    <t>Проверка состояния средств измерения, опломбирование, распломбирование счетчиков</t>
  </si>
  <si>
    <t>Замена дверного блока на противопожарной двери</t>
  </si>
  <si>
    <t>установка противопожарных дверей, люков и другого оборудования</t>
  </si>
  <si>
    <t>На оплату ремонта тахографа</t>
  </si>
  <si>
    <t>Оплата за установку, поверку тахографа</t>
  </si>
  <si>
    <t>Выполнение работ по содержанию электрооборудования электрокотла в работоспособном состоянии</t>
  </si>
  <si>
    <t>Техническое обслуживание отопительного котла (По требованию пожарников) ОАО "Белореченскрайгаз"</t>
  </si>
  <si>
    <t>Сервисное обслуживание узла учета тепловых счетчиков 1300*7=9100 ИП Мильчаков</t>
  </si>
  <si>
    <t>Оплата за проведение электротехнических испытаний, оплата за измерение сопративления ЭНЕРГОМЕРА</t>
  </si>
  <si>
    <t>Проверка внутренних пожарных кранов</t>
  </si>
  <si>
    <t>Оплата за работы по техническому обслуживанию средств измерений ООО "Мера"</t>
  </si>
  <si>
    <t>Оплата за измерение сопротивления заземления</t>
  </si>
  <si>
    <t>Оплата за техническое обслуживание системы видеонаблюдения</t>
  </si>
  <si>
    <t>Техническое обслуживание отопительного котла, за установку и снятие заглушки на газовом котле  ОАО "БЕЛОРЕЧЕНСКРАЙГАЗ"</t>
  </si>
  <si>
    <t>Испытания противопожарного оборудования (лестницы, люки), опл.за испыт.водопровод.сетей на водоотдачу</t>
  </si>
  <si>
    <r>
      <t xml:space="preserve">Типовые работы по эксплуатации электрооборудования  </t>
    </r>
    <r>
      <rPr>
        <b/>
        <sz val="11"/>
        <rFont val="Arial Cyr"/>
        <charset val="204"/>
      </rPr>
      <t xml:space="preserve">ИП Коваленко </t>
    </r>
  </si>
  <si>
    <t>Текущий ремонт</t>
  </si>
  <si>
    <t>Оплата за ремонт оборудования</t>
  </si>
  <si>
    <t>Оплата за монтажные работы по установке оборудования</t>
  </si>
  <si>
    <t>Оплата за экспертизу нормативной и технической документации</t>
  </si>
  <si>
    <t>Огнезащитная обработка деревянных конструкций кровли</t>
  </si>
  <si>
    <t>Противопожарные мероприятия (освидетельствование вентиляционных каналов - 350,  техгическое обслуживание и зарядка огнетушителей)</t>
  </si>
  <si>
    <t>Услуга по обязательному энергетическому обследованию</t>
  </si>
  <si>
    <t>Оплата за техническое обслуживание пожарной сигнализации</t>
  </si>
  <si>
    <t>налог на землю</t>
  </si>
  <si>
    <t>экологический налог</t>
  </si>
  <si>
    <t>транспортный налог</t>
  </si>
  <si>
    <t>налог на имущество</t>
  </si>
  <si>
    <t>Медицинский осмотр (водители)</t>
  </si>
  <si>
    <t>Медицинский осмотр прочие</t>
  </si>
  <si>
    <t>Проверка наружного и внутреннего водоснабжения</t>
  </si>
  <si>
    <t>Оплата за экспер.нормативную,  аукционную документацию, присоеденение энергообъекта, оплата за установку</t>
  </si>
  <si>
    <t>Оплата за активацию блока СКЗИ, оплата за изготовление карты водителя для тахогрофа, калибровка тахографа</t>
  </si>
  <si>
    <t xml:space="preserve">Оплата за техническое сопровождение системы мониторинга транспортных средств  ООО ТЕХНОСИТИ" 450*12=5400 за 1 транспортное средство ГЛОНАСС </t>
  </si>
  <si>
    <t>Оплата за расчет платы за загрязнение окружающей среды, оплата за заполнение статистического отчета 2-ТП (отходы)  ООО "Экосфера"</t>
  </si>
  <si>
    <t>Оплата за технологисеское присоединение объекта электропотребления</t>
  </si>
  <si>
    <t>ГЛОНАСС "СтройИнтех-Юг" поставка оборудования</t>
  </si>
  <si>
    <t>Оплата за утилизацию списанного оборудования</t>
  </si>
  <si>
    <t>Сбор , использование, обезвреживание, транспортировка, хранение, размещение опасных отходов (ртутные лампы)</t>
  </si>
  <si>
    <t>Оплата за подготовку специалистов по БД на автотранспорте ФАУ "Адыгейский УКК АТ" 3000</t>
  </si>
  <si>
    <t>ЧОП (60.00.25)</t>
  </si>
  <si>
    <t>Оплата за дополнительную установку оборудования</t>
  </si>
  <si>
    <t>Проектно-сметная документация на ремонт, госэкспертиза на ремонт</t>
  </si>
  <si>
    <t>Оплата за строительный контроль (технадзор)</t>
  </si>
  <si>
    <t>Противопожарные мероприятия (освидетельствование вентиляционных каналов и т.д.)</t>
  </si>
  <si>
    <t>Вывод на пульт 01 (обеспечение звуковых сигналов о возникновении пожаров на приемно-контрольное устройство) 3975*12=47700</t>
  </si>
  <si>
    <t>225/006.00.00</t>
  </si>
  <si>
    <t>226/000.00.00</t>
  </si>
  <si>
    <t>226/007.00.00</t>
  </si>
  <si>
    <t>01.01.01</t>
  </si>
  <si>
    <t>01.02.01</t>
  </si>
  <si>
    <t>02.02.78</t>
  </si>
  <si>
    <t>монтаж для целей капитального строительства</t>
  </si>
  <si>
    <t>проектно-сметная документация</t>
  </si>
  <si>
    <t>госэкспертиза</t>
  </si>
  <si>
    <t>581.0S.3040</t>
  </si>
  <si>
    <t>581.0L.3040</t>
  </si>
  <si>
    <t>581.OR.3040</t>
  </si>
  <si>
    <t>ЦО</t>
  </si>
  <si>
    <t>ГВС</t>
  </si>
  <si>
    <t>290/000</t>
  </si>
  <si>
    <t>211/001.00.00</t>
  </si>
  <si>
    <t>310/004</t>
  </si>
  <si>
    <t>итого</t>
  </si>
  <si>
    <t>226/000 питание учащихся (1-4 классы)</t>
  </si>
  <si>
    <t>226/007 ОВЗ</t>
  </si>
  <si>
    <t>питание всего</t>
  </si>
  <si>
    <t>ИТОГО</t>
  </si>
  <si>
    <t>343/000 ГСМ (010.00.00)</t>
  </si>
  <si>
    <t>субвенция 01.02.02</t>
  </si>
  <si>
    <t>581.01.53030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                                                                            КОД СУБСИДИИ 581.05.3030</t>
  </si>
  <si>
    <t>02.04.13</t>
  </si>
  <si>
    <t>Внебюджетные средства</t>
  </si>
  <si>
    <t>340 (гсм)</t>
  </si>
  <si>
    <t>340 (уголь)</t>
  </si>
  <si>
    <t>в том числе: на оплату контрактов заключенных до начала очередного финансового года:</t>
  </si>
  <si>
    <t>Внебюджетные средства всего доходы</t>
  </si>
  <si>
    <t>Внебюджетные средства всего расходы</t>
  </si>
  <si>
    <t>851 (всего)</t>
  </si>
  <si>
    <t>Новый план закупок</t>
  </si>
  <si>
    <t>2-ка</t>
  </si>
  <si>
    <t>4-ка</t>
  </si>
  <si>
    <t>5-ка</t>
  </si>
  <si>
    <t>Проверка</t>
  </si>
  <si>
    <t xml:space="preserve">296 Денежная компенсация питания детям с ОВЗ   </t>
  </si>
  <si>
    <t>всего 5</t>
  </si>
  <si>
    <t>226 КВР 113</t>
  </si>
  <si>
    <t>Остаток на начало года внебюджетные средства всего</t>
  </si>
  <si>
    <t>Остаток на конец года внебюджетные средства всего</t>
  </si>
  <si>
    <r>
      <t xml:space="preserve">07.02.     </t>
    </r>
    <r>
      <rPr>
        <b/>
        <sz val="10"/>
        <rFont val="Arial Cyr"/>
        <charset val="204"/>
      </rPr>
      <t xml:space="preserve">       581.10.0590 Реализация мероприятий муниципальной целевой программы "Развитие образования на 2018-2023 годы" </t>
    </r>
  </si>
  <si>
    <t>Оплата за плат.усл. за экспер-но норм-ю и тех-ю док-цию, оплата за выполнение работ по определению расчетных величин пожарного риска, опл.за проект нормативов обр-я отхд. И из размещение, опл.за сбор и обработку инф.-ции, подготовку образцов отходов, получение резул.лабор. иссл.и состав.матер.; геодезические изыскания;</t>
  </si>
  <si>
    <t>Испытания противопожарного оборудования (лестницы, люки, пожарного гидранта - 2400, перемотка рукавов - 300*5шт., пожарного водопровода - 1100) 2 раза в год)</t>
  </si>
  <si>
    <t>Техническое обслуживание КТС, ТСО</t>
  </si>
  <si>
    <r>
      <t>07.02</t>
    </r>
    <r>
      <rPr>
        <b/>
        <sz val="10"/>
        <rFont val="Arial Cyr"/>
        <charset val="204"/>
      </rPr>
      <t xml:space="preserve"> Дополнительная помощь местным бюджетам для решения социально значимых вопросов местного значения 581.06.2980   (ЗСК)</t>
    </r>
  </si>
  <si>
    <t>225/000</t>
  </si>
  <si>
    <t>225/006</t>
  </si>
  <si>
    <t>340/000</t>
  </si>
  <si>
    <t>иные межбюджетные трансферты 01.02.03</t>
  </si>
  <si>
    <t>01.02.02</t>
  </si>
  <si>
    <t>Техническое обслуживание охранной сигнализации</t>
  </si>
  <si>
    <t>Изменения в план закупок 244, 243, 247</t>
  </si>
  <si>
    <t>226/007.00.00 ОВЗ</t>
  </si>
  <si>
    <t>226/007.00.00 питание учащихся (1-4 классы)</t>
  </si>
  <si>
    <t xml:space="preserve">Испонение судебных решений КЦСР 9900020910                                              код субсидии 990.01.0910 </t>
  </si>
  <si>
    <t>ВЦП "Повышение безопасности дорожного движения в муниципальном образовании Белореченский район" 5130010570 код субсидии 513.01.0570</t>
  </si>
  <si>
    <t>07.09. Реализация наказов избирателей депутатам 620.01.0150 (местные)</t>
  </si>
  <si>
    <t>07.02.   581.01.S3410  Организация предоставления общедоступного и бесплатного дошкольного, начального общего, основного общего, среднего общего образования по основным общеобразовательным программам в муниципальных образовательных организациях (капитальный ремонт зданий и сооружений, благоустройство территорий, прилегающих к зданиям и сооружениям муниципальных образовательных организаций)</t>
  </si>
  <si>
    <t>581.0S.3410</t>
  </si>
  <si>
    <t>581.06.3410</t>
  </si>
  <si>
    <r>
      <t xml:space="preserve"> 581.01.L3040 Софинансирование государственной программы Краснодарского края "Развитие образования", мероприятие "</t>
    </r>
    <r>
      <rPr>
        <b/>
        <sz val="11"/>
        <rFont val="Arial Cyr"/>
        <charset val="204"/>
      </rPr>
      <t xml:space="preserve">Организация и обеспечение бесплатным горячим питанием </t>
    </r>
    <r>
      <rPr>
        <sz val="11"/>
        <rFont val="Arial Cyr"/>
        <charset val="204"/>
      </rPr>
      <t>обучающихся по образовательным программам начального общего образования в муниципальных образовательных организациях"</t>
    </r>
  </si>
  <si>
    <t>Всего по 581.01.S3410</t>
  </si>
  <si>
    <t>07.02.   581.01.S3380  Организация предоставления общедоступного и бесплатного дошкольного, начального общего, основного общего, среднего общего образования по основным общеобразовательным программам в муниципальных образовательных организациях (капитальный ремонт и переоснащение пищевых блоков муниципальных общеобразовательных организаций)</t>
  </si>
  <si>
    <t>581.0S.3380</t>
  </si>
  <si>
    <t>581.06.3380</t>
  </si>
  <si>
    <t>Всего по 581.01.S3380</t>
  </si>
  <si>
    <t>07.07 Код субсидии КЦП "Дети Кубани" 700.06.3110 Осуществление отдельных государственных полномочий Краснодарского края по обеспечению отдыха детей в каникулярное время в профильных лагерях, организованных муниципальными общеобразовательными организациями Краснодарского края</t>
  </si>
  <si>
    <t>345 (увеличение стоимости мягкого инвентаря)</t>
  </si>
  <si>
    <t>07.02</t>
  </si>
  <si>
    <t>07.07</t>
  </si>
  <si>
    <t>07.09</t>
  </si>
  <si>
    <t>За установку и снятие заглушки на газовом котле ОАО "БЕЛОРЕЧЕНСКРАЙГАЗ"</t>
  </si>
  <si>
    <t>Испытания противопожарного оборудования (пожарного водопровода - 1100) 2 раза в год</t>
  </si>
  <si>
    <t xml:space="preserve">На оплату курсов, оплата за аккредитацию рабочих мест, образовательные услуги(обучение в сфере закупок), за профессиональную гигиеницескую подготовку с аттестацией по её результатам </t>
  </si>
  <si>
    <t>Остаток на начало года</t>
  </si>
  <si>
    <t>Остаток на начало года по программам</t>
  </si>
  <si>
    <t>ВСЕГО по учреждениям (без остатка)</t>
  </si>
  <si>
    <t>ВСЕГО по учреждениям (с остатком на начало года)</t>
  </si>
  <si>
    <t>900.07.00000 Возврат субсидий прошлых лет, для отражения восстановления кассовых расходов</t>
  </si>
  <si>
    <t>Командировочные расходы, прочие расходы по авансовым отчетам</t>
  </si>
  <si>
    <t>295, 292 (000.00.00) штрафы</t>
  </si>
  <si>
    <t>5 без возвратов</t>
  </si>
  <si>
    <t>243, 244, 247</t>
  </si>
  <si>
    <t>07.02.   581.01.W3410  Организация предоставления общедоступного и бесплатного дошкольного, начального общего, основного общего, среднего общего образования по основным общеобразовательным программам в муниципальных образовательных организациях (капитальный ремонт зданий и сооружений, благоустройство территорий, прилегающих к зданиям и сооружениям муниципальных образовательных организаций)</t>
  </si>
  <si>
    <t>581.0W.3410</t>
  </si>
  <si>
    <t>Услуги по предоставлению мест для стоянки служебного транспорта</t>
  </si>
  <si>
    <t xml:space="preserve">СВОД                                                                                                                                              07.02.            581.10.0590 Реализация мероприятий муниципальной целевой программы "Развитие образования на 2018-2023 годы" </t>
  </si>
  <si>
    <t>ВСЕГО 581.0W.3410</t>
  </si>
  <si>
    <t>ИТОГО без возврата</t>
  </si>
  <si>
    <t>возврат прошлых лет</t>
  </si>
  <si>
    <t>226/006.00.00</t>
  </si>
  <si>
    <t>Дератизация, дезинфекция</t>
  </si>
  <si>
    <t>всего 07.02</t>
  </si>
  <si>
    <t>ПФХД на выполнение муниципального задания общеобразовательными организациями на 2022 год муниципального образования Белореченский район с изменениями</t>
  </si>
  <si>
    <t>Проект бюджета по общеобразовательным организациям на 2022 год муниципального образования Белореченский район</t>
  </si>
  <si>
    <t>347 Увеличение стоимости материальных запасов для целей капитальных вложений  (004.00.00)</t>
  </si>
  <si>
    <t>228 Услуги, работы для целей капитальных вложений</t>
  </si>
  <si>
    <t>228 Услуги, работы для целей капитальных вложений 004.00.00</t>
  </si>
  <si>
    <t>Централизованный фонд 600.00.03</t>
  </si>
  <si>
    <t>Централизованный фонд 60.00.03</t>
  </si>
  <si>
    <t>Выплата руков.трехкратн средмес зар при прекращ. труд.дог         МЕРОПРИЯТИЕ 600003</t>
  </si>
  <si>
    <t>Выплата руков.трехкратн средмес зар при прекращ. труд.дог         МЕРОПРИЯТИЕ 000000</t>
  </si>
  <si>
    <t xml:space="preserve">226/007.00.00 5-11 ОВЗ </t>
  </si>
  <si>
    <t>Первоначальный бюджет на 2022 год от 16.12.2021</t>
  </si>
  <si>
    <t>Изменение на 28.12.2021</t>
  </si>
  <si>
    <t>07.09. КЦСР 5130010220 МП "Профилактика терроризма и экстремизма в муниципальном образовании Белореченский район" код субсидии  513.01.0220</t>
  </si>
  <si>
    <t>5810063540 На обеспечение бесплатным двухразовым питанием детей-инвалидов (инвалидов),не являющихся обучающимися с ограниченными возможностями здоровья, в муниципальных общеобразовательных организациях код субсидии 581.06.3540</t>
  </si>
  <si>
    <t>58 1 01 S3550 Организация и обеспечение бесплатным горячим питанием обучающихся с ограниченными возможностями здоровья в муниципальных общеобразовательных организациях</t>
  </si>
  <si>
    <t>Коммандировочные расходы учителя, расходы по авансовым отчетам</t>
  </si>
  <si>
    <t>Охрана с использованием КТС (ОВО по Бел-кому району 2274,07*12=27300 на 12 месяцев)</t>
  </si>
  <si>
    <t>58 1 06 3550 тип средств 01.02.01</t>
  </si>
  <si>
    <t>58 1 0S 3550 тип средств 01.01.01</t>
  </si>
  <si>
    <t>Изменение на 28.01.2022</t>
  </si>
  <si>
    <t>Изменение на 24.02.2022</t>
  </si>
  <si>
    <t>Изменение на 09.02.2022</t>
  </si>
  <si>
    <t>58100L7500 Реализация мероприятий по модернизации школьных систем образования</t>
  </si>
  <si>
    <t>ВСЕГО программы на 2022 год (без остатка)</t>
  </si>
  <si>
    <t>ВСЕГО программы на 2022 год (с остатком на начало года)</t>
  </si>
  <si>
    <t>Оплата за исследование питьевой воды, прочие лабораторные исследования</t>
  </si>
  <si>
    <t>Замена неисправных аккумуляторных батарей</t>
  </si>
  <si>
    <t>На оформление экологического паспорта, паспорт заземления,  оплата услуг нотариуса</t>
  </si>
  <si>
    <t>581OR7500 тип средств 02.02.84</t>
  </si>
  <si>
    <t>581OL7500 тип средств 01.02.01</t>
  </si>
  <si>
    <t>581OS7500 тип средств 01.01.01</t>
  </si>
  <si>
    <t>ВСЕГО ПО 581.00L7500</t>
  </si>
  <si>
    <t>ВСЕГО</t>
  </si>
  <si>
    <t>228/004.00.00</t>
  </si>
  <si>
    <t>226/007.00.00 1-4 классы на обеспечение бесплатным двухразовым питанием детей-инвалидов</t>
  </si>
  <si>
    <t xml:space="preserve"> 296/000.00.00  1-4 классы на обеспечение бесплатным двухразовым питанием детей-инвалидов обучение на дому</t>
  </si>
  <si>
    <t>228/004000</t>
  </si>
  <si>
    <t>000.00.00</t>
  </si>
  <si>
    <t>004.00.00</t>
  </si>
  <si>
    <t>006.00.00</t>
  </si>
  <si>
    <t>остаток на начало года всего</t>
  </si>
  <si>
    <t>Изменения на 31.03.2022</t>
  </si>
  <si>
    <t>Изменения на 19.04.2022</t>
  </si>
  <si>
    <t>Изменения на 28.04.2022</t>
  </si>
  <si>
    <t>Изменения на 27.05.2022</t>
  </si>
  <si>
    <t>Изменения на 23.06.2022</t>
  </si>
  <si>
    <t>Изменения на 27.06.2022</t>
  </si>
  <si>
    <t>Изменения на 04.07.2022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</si>
</sst>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.00\ _р_._-;\-* #,##0.00\ _р_._-;_-* &quot;-&quot;??\ _р_._-;_-@_-"/>
    <numFmt numFmtId="166" formatCode="#,##0.00_ ;\-#,##0.00\ "/>
  </numFmts>
  <fonts count="2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8"/>
      <name val="Arial Cyr"/>
      <charset val="204"/>
    </font>
    <font>
      <sz val="18"/>
      <name val="Arial Cyr"/>
      <charset val="204"/>
    </font>
    <font>
      <b/>
      <sz val="18"/>
      <name val="Arial Cyr"/>
      <charset val="204"/>
    </font>
    <font>
      <b/>
      <i/>
      <sz val="10"/>
      <name val="Arial Cyr"/>
      <charset val="204"/>
    </font>
    <font>
      <b/>
      <sz val="9"/>
      <name val="Arial Cyr"/>
      <charset val="204"/>
    </font>
    <font>
      <sz val="9"/>
      <name val="Times New Roman"/>
      <family val="1"/>
      <charset val="204"/>
    </font>
    <font>
      <b/>
      <sz val="14"/>
      <name val="Arial Cyr"/>
      <charset val="204"/>
    </font>
    <font>
      <b/>
      <sz val="12"/>
      <name val="Arial Cyr"/>
      <charset val="204"/>
    </font>
    <font>
      <b/>
      <sz val="8"/>
      <name val="Times New Roman"/>
      <family val="1"/>
      <charset val="204"/>
    </font>
    <font>
      <b/>
      <sz val="11"/>
      <name val="Arial Cyr"/>
      <charset val="204"/>
    </font>
    <font>
      <b/>
      <sz val="10"/>
      <name val="Arial Cyr"/>
      <family val="2"/>
      <charset val="204"/>
    </font>
    <font>
      <i/>
      <sz val="9"/>
      <name val="Times New Roman"/>
      <family val="1"/>
      <charset val="204"/>
    </font>
    <font>
      <sz val="10"/>
      <color rgb="FF7030A0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Arial Cyr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2" fillId="0" borderId="0"/>
    <xf numFmtId="0" fontId="3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0" fontId="1" fillId="0" borderId="0"/>
    <xf numFmtId="165" fontId="3" fillId="0" borderId="0" applyFont="0" applyFill="0" applyBorder="0" applyAlignment="0" applyProtection="0"/>
  </cellStyleXfs>
  <cellXfs count="405">
    <xf numFmtId="0" fontId="0" fillId="0" borderId="0" xfId="0"/>
    <xf numFmtId="0" fontId="0" fillId="0" borderId="0" xfId="0" applyFont="1" applyFill="1" applyBorder="1"/>
    <xf numFmtId="0" fontId="0" fillId="0" borderId="0" xfId="0" applyFont="1" applyFill="1" applyBorder="1" applyAlignment="1">
      <alignment horizontal="left"/>
    </xf>
    <xf numFmtId="0" fontId="0" fillId="4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4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vertical="center" wrapText="1"/>
    </xf>
    <xf numFmtId="0" fontId="0" fillId="3" borderId="0" xfId="0" applyFont="1" applyFill="1" applyBorder="1"/>
    <xf numFmtId="0" fontId="5" fillId="4" borderId="3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0" borderId="2" xfId="0" applyFont="1" applyFill="1" applyBorder="1"/>
    <xf numFmtId="0" fontId="0" fillId="2" borderId="2" xfId="0" applyFont="1" applyFill="1" applyBorder="1" applyAlignment="1">
      <alignment vertical="center"/>
    </xf>
    <xf numFmtId="0" fontId="0" fillId="2" borderId="2" xfId="0" applyFont="1" applyFill="1" applyBorder="1" applyAlignment="1">
      <alignment horizontal="left" vertical="center" wrapText="1"/>
    </xf>
    <xf numFmtId="4" fontId="0" fillId="0" borderId="2" xfId="0" applyNumberFormat="1" applyFont="1" applyFill="1" applyBorder="1"/>
    <xf numFmtId="4" fontId="5" fillId="6" borderId="2" xfId="0" applyNumberFormat="1" applyFont="1" applyFill="1" applyBorder="1" applyAlignment="1">
      <alignment horizontal="center" vertical="center" wrapText="1"/>
    </xf>
    <xf numFmtId="4" fontId="0" fillId="0" borderId="2" xfId="0" applyNumberFormat="1" applyFont="1" applyFill="1" applyBorder="1" applyAlignment="1">
      <alignment vertical="center"/>
    </xf>
    <xf numFmtId="0" fontId="6" fillId="0" borderId="9" xfId="0" applyFont="1" applyFill="1" applyBorder="1" applyAlignment="1">
      <alignment vertical="center" wrapText="1"/>
    </xf>
    <xf numFmtId="0" fontId="0" fillId="4" borderId="0" xfId="0" applyFont="1" applyFill="1" applyBorder="1"/>
    <xf numFmtId="0" fontId="10" fillId="0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vertical="center" wrapText="1"/>
    </xf>
    <xf numFmtId="4" fontId="0" fillId="0" borderId="2" xfId="0" applyNumberFormat="1" applyFont="1" applyFill="1" applyBorder="1" applyAlignment="1">
      <alignment horizontal="center" vertical="center"/>
    </xf>
    <xf numFmtId="4" fontId="0" fillId="0" borderId="2" xfId="4" applyNumberFormat="1" applyFont="1" applyFill="1" applyBorder="1" applyAlignment="1">
      <alignment horizontal="center" vertical="center"/>
    </xf>
    <xf numFmtId="4" fontId="19" fillId="0" borderId="2" xfId="0" applyNumberFormat="1" applyFont="1" applyFill="1" applyBorder="1" applyAlignment="1">
      <alignment horizontal="center" vertical="center"/>
    </xf>
    <xf numFmtId="4" fontId="5" fillId="0" borderId="2" xfId="4" applyNumberFormat="1" applyFont="1" applyFill="1" applyBorder="1" applyAlignment="1">
      <alignment horizontal="center" vertical="center"/>
    </xf>
    <xf numFmtId="4" fontId="5" fillId="6" borderId="2" xfId="4" applyNumberFormat="1" applyFont="1" applyFill="1" applyBorder="1" applyAlignment="1">
      <alignment horizontal="center" vertical="center" wrapText="1"/>
    </xf>
    <xf numFmtId="4" fontId="0" fillId="0" borderId="2" xfId="0" applyNumberFormat="1" applyFont="1" applyFill="1" applyBorder="1" applyAlignment="1">
      <alignment horizontal="center"/>
    </xf>
    <xf numFmtId="4" fontId="0" fillId="0" borderId="2" xfId="4" applyNumberFormat="1" applyFont="1" applyFill="1" applyBorder="1"/>
    <xf numFmtId="4" fontId="0" fillId="0" borderId="0" xfId="0" applyNumberFormat="1" applyFont="1" applyFill="1" applyBorder="1"/>
    <xf numFmtId="0" fontId="7" fillId="4" borderId="19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4" fontId="0" fillId="0" borderId="20" xfId="0" applyNumberFormat="1" applyFont="1" applyFill="1" applyBorder="1" applyAlignment="1">
      <alignment horizontal="center" vertical="center"/>
    </xf>
    <xf numFmtId="4" fontId="22" fillId="0" borderId="2" xfId="4" applyNumberFormat="1" applyFont="1" applyFill="1" applyBorder="1" applyAlignment="1">
      <alignment horizontal="center" vertical="center"/>
    </xf>
    <xf numFmtId="4" fontId="4" fillId="0" borderId="2" xfId="4" applyNumberFormat="1" applyFont="1" applyFill="1" applyBorder="1" applyAlignment="1">
      <alignment horizontal="center" vertical="center"/>
    </xf>
    <xf numFmtId="4" fontId="5" fillId="5" borderId="2" xfId="4" applyNumberFormat="1" applyFont="1" applyFill="1" applyBorder="1" applyAlignment="1">
      <alignment horizontal="center" vertical="center" wrapText="1"/>
    </xf>
    <xf numFmtId="4" fontId="23" fillId="0" borderId="2" xfId="4" applyNumberFormat="1" applyFont="1" applyFill="1" applyBorder="1" applyAlignment="1">
      <alignment horizontal="center" vertical="center"/>
    </xf>
    <xf numFmtId="0" fontId="13" fillId="14" borderId="9" xfId="0" applyFont="1" applyFill="1" applyBorder="1" applyAlignment="1">
      <alignment horizontal="center" vertical="center"/>
    </xf>
    <xf numFmtId="4" fontId="23" fillId="0" borderId="2" xfId="0" applyNumberFormat="1" applyFont="1" applyFill="1" applyBorder="1"/>
    <xf numFmtId="4" fontId="22" fillId="0" borderId="2" xfId="0" applyNumberFormat="1" applyFont="1" applyFill="1" applyBorder="1"/>
    <xf numFmtId="4" fontId="23" fillId="0" borderId="2" xfId="0" applyNumberFormat="1" applyFont="1" applyFill="1" applyBorder="1" applyAlignment="1">
      <alignment horizontal="center"/>
    </xf>
    <xf numFmtId="4" fontId="23" fillId="0" borderId="4" xfId="0" applyNumberFormat="1" applyFont="1" applyFill="1" applyBorder="1"/>
    <xf numFmtId="0" fontId="5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4" fillId="11" borderId="1" xfId="0" applyFont="1" applyFill="1" applyBorder="1" applyAlignment="1">
      <alignment horizontal="center" vertical="center" wrapText="1"/>
    </xf>
    <xf numFmtId="4" fontId="0" fillId="0" borderId="4" xfId="0" applyNumberFormat="1" applyFont="1" applyFill="1" applyBorder="1" applyAlignment="1">
      <alignment horizontal="center"/>
    </xf>
    <xf numFmtId="3" fontId="0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49" fontId="0" fillId="0" borderId="9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" fontId="0" fillId="0" borderId="23" xfId="0" applyNumberFormat="1" applyFont="1" applyFill="1" applyBorder="1" applyAlignment="1">
      <alignment vertical="center"/>
    </xf>
    <xf numFmtId="4" fontId="0" fillId="0" borderId="23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/>
    </xf>
    <xf numFmtId="0" fontId="7" fillId="4" borderId="23" xfId="0" applyFont="1" applyFill="1" applyBorder="1" applyAlignment="1">
      <alignment horizontal="center" vertical="center"/>
    </xf>
    <xf numFmtId="4" fontId="0" fillId="5" borderId="23" xfId="0" applyNumberFormat="1" applyFont="1" applyFill="1" applyBorder="1" applyAlignment="1">
      <alignment vertical="center"/>
    </xf>
    <xf numFmtId="4" fontId="5" fillId="6" borderId="23" xfId="0" applyNumberFormat="1" applyFont="1" applyFill="1" applyBorder="1" applyAlignment="1">
      <alignment horizontal="center" vertical="center" wrapText="1"/>
    </xf>
    <xf numFmtId="0" fontId="3" fillId="0" borderId="0" xfId="2"/>
    <xf numFmtId="4" fontId="0" fillId="6" borderId="23" xfId="0" applyNumberFormat="1" applyFont="1" applyFill="1" applyBorder="1" applyAlignment="1">
      <alignment horizontal="center" vertical="center"/>
    </xf>
    <xf numFmtId="4" fontId="0" fillId="5" borderId="23" xfId="0" applyNumberFormat="1" applyFont="1" applyFill="1" applyBorder="1" applyAlignment="1">
      <alignment horizontal="center" vertical="center"/>
    </xf>
    <xf numFmtId="4" fontId="0" fillId="5" borderId="26" xfId="0" applyNumberFormat="1" applyFont="1" applyFill="1" applyBorder="1" applyAlignment="1">
      <alignment vertical="center"/>
    </xf>
    <xf numFmtId="4" fontId="0" fillId="5" borderId="19" xfId="0" applyNumberFormat="1" applyFont="1" applyFill="1" applyBorder="1" applyAlignment="1">
      <alignment vertical="center"/>
    </xf>
    <xf numFmtId="4" fontId="0" fillId="5" borderId="27" xfId="0" applyNumberFormat="1" applyFont="1" applyFill="1" applyBorder="1" applyAlignment="1">
      <alignment horizontal="center" vertical="center"/>
    </xf>
    <xf numFmtId="4" fontId="0" fillId="10" borderId="23" xfId="0" applyNumberFormat="1" applyFont="1" applyFill="1" applyBorder="1" applyAlignment="1">
      <alignment horizontal="center" vertical="center"/>
    </xf>
    <xf numFmtId="4" fontId="0" fillId="3" borderId="23" xfId="0" applyNumberFormat="1" applyFont="1" applyFill="1" applyBorder="1" applyAlignment="1">
      <alignment horizontal="center" vertical="center"/>
    </xf>
    <xf numFmtId="0" fontId="5" fillId="0" borderId="23" xfId="2" applyFont="1" applyFill="1" applyBorder="1" applyAlignment="1">
      <alignment horizontal="center" vertical="center" wrapText="1"/>
    </xf>
    <xf numFmtId="4" fontId="0" fillId="0" borderId="23" xfId="7" applyNumberFormat="1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/>
    </xf>
    <xf numFmtId="0" fontId="7" fillId="5" borderId="23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vertical="center" wrapText="1"/>
    </xf>
    <xf numFmtId="4" fontId="0" fillId="0" borderId="23" xfId="7" applyNumberFormat="1" applyFont="1" applyFill="1" applyBorder="1" applyAlignment="1">
      <alignment horizontal="center"/>
    </xf>
    <xf numFmtId="4" fontId="5" fillId="5" borderId="23" xfId="7" applyNumberFormat="1" applyFont="1" applyFill="1" applyBorder="1" applyAlignment="1">
      <alignment horizontal="center" vertical="center" wrapText="1"/>
    </xf>
    <xf numFmtId="4" fontId="5" fillId="6" borderId="23" xfId="7" applyNumberFormat="1" applyFont="1" applyFill="1" applyBorder="1" applyAlignment="1">
      <alignment horizontal="center" vertical="center" wrapText="1"/>
    </xf>
    <xf numFmtId="3" fontId="4" fillId="0" borderId="27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/>
    </xf>
    <xf numFmtId="4" fontId="0" fillId="0" borderId="23" xfId="4" applyNumberFormat="1" applyFont="1" applyFill="1" applyBorder="1" applyAlignment="1">
      <alignment horizontal="center" vertical="center"/>
    </xf>
    <xf numFmtId="4" fontId="0" fillId="9" borderId="2" xfId="0" applyNumberFormat="1" applyFont="1" applyFill="1" applyBorder="1" applyAlignment="1">
      <alignment horizontal="center" vertical="center"/>
    </xf>
    <xf numFmtId="4" fontId="0" fillId="6" borderId="23" xfId="0" applyNumberFormat="1" applyFont="1" applyFill="1" applyBorder="1" applyAlignment="1">
      <alignment horizontal="center" vertical="center" wrapText="1"/>
    </xf>
    <xf numFmtId="4" fontId="5" fillId="6" borderId="26" xfId="0" applyNumberFormat="1" applyFont="1" applyFill="1" applyBorder="1" applyAlignment="1">
      <alignment horizontal="center" vertical="center" wrapText="1"/>
    </xf>
    <xf numFmtId="4" fontId="5" fillId="6" borderId="19" xfId="0" applyNumberFormat="1" applyFont="1" applyFill="1" applyBorder="1" applyAlignment="1">
      <alignment horizontal="center" vertical="center" wrapText="1"/>
    </xf>
    <xf numFmtId="4" fontId="5" fillId="6" borderId="20" xfId="0" applyNumberFormat="1" applyFont="1" applyFill="1" applyBorder="1" applyAlignment="1">
      <alignment horizontal="center" vertical="center" wrapText="1"/>
    </xf>
    <xf numFmtId="4" fontId="5" fillId="6" borderId="27" xfId="0" applyNumberFormat="1" applyFont="1" applyFill="1" applyBorder="1" applyAlignment="1">
      <alignment horizontal="center" vertical="center" wrapText="1"/>
    </xf>
    <xf numFmtId="4" fontId="5" fillId="9" borderId="2" xfId="0" applyNumberFormat="1" applyFont="1" applyFill="1" applyBorder="1" applyAlignment="1">
      <alignment horizontal="center" vertical="center" wrapText="1"/>
    </xf>
    <xf numFmtId="0" fontId="7" fillId="5" borderId="23" xfId="0" applyFont="1" applyFill="1" applyBorder="1" applyAlignment="1">
      <alignment horizontal="center" vertical="center"/>
    </xf>
    <xf numFmtId="3" fontId="5" fillId="0" borderId="23" xfId="0" applyNumberFormat="1" applyFont="1" applyFill="1" applyBorder="1" applyAlignment="1">
      <alignment horizontal="center" vertical="center"/>
    </xf>
    <xf numFmtId="4" fontId="5" fillId="6" borderId="23" xfId="4" applyNumberFormat="1" applyFont="1" applyFill="1" applyBorder="1" applyAlignment="1">
      <alignment horizontal="center" vertical="center" wrapText="1"/>
    </xf>
    <xf numFmtId="3" fontId="5" fillId="0" borderId="23" xfId="2" applyNumberFormat="1" applyFont="1" applyFill="1" applyBorder="1" applyAlignment="1">
      <alignment horizontal="center" vertical="center"/>
    </xf>
    <xf numFmtId="0" fontId="0" fillId="0" borderId="23" xfId="0" applyFont="1" applyFill="1" applyBorder="1"/>
    <xf numFmtId="4" fontId="19" fillId="0" borderId="23" xfId="0" applyNumberFormat="1" applyFont="1" applyFill="1" applyBorder="1" applyAlignment="1">
      <alignment horizontal="center" vertical="center"/>
    </xf>
    <xf numFmtId="4" fontId="5" fillId="0" borderId="23" xfId="4" applyNumberFormat="1" applyFont="1" applyFill="1" applyBorder="1" applyAlignment="1">
      <alignment horizontal="center" vertical="center"/>
    </xf>
    <xf numFmtId="4" fontId="0" fillId="9" borderId="23" xfId="0" applyNumberFormat="1" applyFont="1" applyFill="1" applyBorder="1" applyAlignment="1">
      <alignment horizontal="center" vertical="center"/>
    </xf>
    <xf numFmtId="4" fontId="22" fillId="0" borderId="23" xfId="4" applyNumberFormat="1" applyFont="1" applyFill="1" applyBorder="1" applyAlignment="1">
      <alignment horizontal="center" vertical="center"/>
    </xf>
    <xf numFmtId="4" fontId="23" fillId="0" borderId="23" xfId="4" applyNumberFormat="1" applyFont="1" applyFill="1" applyBorder="1" applyAlignment="1">
      <alignment horizontal="center" vertical="center"/>
    </xf>
    <xf numFmtId="4" fontId="4" fillId="0" borderId="23" xfId="4" applyNumberFormat="1" applyFont="1" applyFill="1" applyBorder="1" applyAlignment="1">
      <alignment horizontal="center" vertical="center"/>
    </xf>
    <xf numFmtId="4" fontId="0" fillId="0" borderId="23" xfId="0" applyNumberFormat="1" applyFont="1" applyFill="1" applyBorder="1" applyAlignment="1">
      <alignment horizontal="center"/>
    </xf>
    <xf numFmtId="4" fontId="0" fillId="0" borderId="23" xfId="4" applyNumberFormat="1" applyFont="1" applyFill="1" applyBorder="1"/>
    <xf numFmtId="4" fontId="23" fillId="0" borderId="23" xfId="0" applyNumberFormat="1" applyFont="1" applyFill="1" applyBorder="1"/>
    <xf numFmtId="4" fontId="23" fillId="0" borderId="23" xfId="0" applyNumberFormat="1" applyFont="1" applyFill="1" applyBorder="1" applyAlignment="1">
      <alignment horizontal="center"/>
    </xf>
    <xf numFmtId="4" fontId="23" fillId="0" borderId="26" xfId="0" applyNumberFormat="1" applyFont="1" applyFill="1" applyBorder="1"/>
    <xf numFmtId="4" fontId="0" fillId="0" borderId="23" xfId="0" applyNumberFormat="1" applyFont="1" applyFill="1" applyBorder="1"/>
    <xf numFmtId="4" fontId="0" fillId="0" borderId="26" xfId="0" applyNumberFormat="1" applyFont="1" applyFill="1" applyBorder="1" applyAlignment="1">
      <alignment horizontal="center"/>
    </xf>
    <xf numFmtId="0" fontId="0" fillId="2" borderId="23" xfId="0" applyFont="1" applyFill="1" applyBorder="1" applyAlignment="1">
      <alignment vertical="center" wrapText="1"/>
    </xf>
    <xf numFmtId="0" fontId="0" fillId="2" borderId="23" xfId="0" applyFont="1" applyFill="1" applyBorder="1" applyAlignment="1">
      <alignment vertical="center"/>
    </xf>
    <xf numFmtId="43" fontId="0" fillId="0" borderId="23" xfId="4" applyFont="1" applyFill="1" applyBorder="1" applyAlignment="1">
      <alignment horizontal="center" vertical="center"/>
    </xf>
    <xf numFmtId="166" fontId="0" fillId="9" borderId="23" xfId="0" applyNumberFormat="1" applyFont="1" applyFill="1" applyBorder="1" applyAlignment="1">
      <alignment horizontal="center" vertical="center"/>
    </xf>
    <xf numFmtId="166" fontId="0" fillId="0" borderId="23" xfId="0" applyNumberFormat="1" applyFont="1" applyFill="1" applyBorder="1" applyAlignment="1">
      <alignment horizontal="center" vertical="center"/>
    </xf>
    <xf numFmtId="166" fontId="0" fillId="0" borderId="23" xfId="0" applyNumberFormat="1" applyFont="1" applyFill="1" applyBorder="1" applyAlignment="1">
      <alignment horizontal="center"/>
    </xf>
    <xf numFmtId="43" fontId="0" fillId="0" borderId="23" xfId="4" applyFont="1" applyFill="1" applyBorder="1"/>
    <xf numFmtId="0" fontId="5" fillId="4" borderId="25" xfId="0" applyFont="1" applyFill="1" applyBorder="1" applyAlignment="1">
      <alignment horizontal="center" vertical="center"/>
    </xf>
    <xf numFmtId="49" fontId="0" fillId="0" borderId="23" xfId="0" applyNumberFormat="1" applyFont="1" applyFill="1" applyBorder="1" applyAlignment="1">
      <alignment vertical="center"/>
    </xf>
    <xf numFmtId="49" fontId="0" fillId="0" borderId="26" xfId="0" applyNumberFormat="1" applyFont="1" applyFill="1" applyBorder="1" applyAlignment="1">
      <alignment vertical="center"/>
    </xf>
    <xf numFmtId="0" fontId="0" fillId="0" borderId="23" xfId="0" applyFont="1" applyFill="1" applyBorder="1" applyAlignment="1">
      <alignment vertical="center"/>
    </xf>
    <xf numFmtId="0" fontId="0" fillId="0" borderId="26" xfId="0" applyFont="1" applyFill="1" applyBorder="1" applyAlignment="1">
      <alignment vertical="center"/>
    </xf>
    <xf numFmtId="0" fontId="0" fillId="0" borderId="28" xfId="0" applyFont="1" applyFill="1" applyBorder="1" applyAlignment="1">
      <alignment vertical="center"/>
    </xf>
    <xf numFmtId="49" fontId="14" fillId="0" borderId="27" xfId="0" applyNumberFormat="1" applyFont="1" applyFill="1" applyBorder="1" applyAlignment="1">
      <alignment horizontal="center" vertical="center" wrapText="1"/>
    </xf>
    <xf numFmtId="49" fontId="14" fillId="7" borderId="23" xfId="0" applyNumberFormat="1" applyFont="1" applyFill="1" applyBorder="1" applyAlignment="1">
      <alignment horizontal="center" vertical="center" wrapText="1"/>
    </xf>
    <xf numFmtId="49" fontId="14" fillId="11" borderId="23" xfId="0" applyNumberFormat="1" applyFont="1" applyFill="1" applyBorder="1" applyAlignment="1">
      <alignment horizontal="center" vertical="center" wrapText="1"/>
    </xf>
    <xf numFmtId="49" fontId="5" fillId="0" borderId="23" xfId="0" applyNumberFormat="1" applyFont="1" applyFill="1" applyBorder="1" applyAlignment="1">
      <alignment horizontal="center" vertical="center" wrapText="1"/>
    </xf>
    <xf numFmtId="14" fontId="5" fillId="0" borderId="23" xfId="0" applyNumberFormat="1" applyFont="1" applyFill="1" applyBorder="1" applyAlignment="1">
      <alignment horizontal="center" vertical="center" wrapText="1"/>
    </xf>
    <xf numFmtId="0" fontId="14" fillId="0" borderId="25" xfId="0" applyFont="1" applyFill="1" applyBorder="1" applyAlignment="1">
      <alignment vertical="center" wrapText="1"/>
    </xf>
    <xf numFmtId="0" fontId="14" fillId="7" borderId="25" xfId="0" applyFont="1" applyFill="1" applyBorder="1" applyAlignment="1">
      <alignment vertical="center" wrapText="1"/>
    </xf>
    <xf numFmtId="0" fontId="14" fillId="11" borderId="25" xfId="0" applyFont="1" applyFill="1" applyBorder="1" applyAlignment="1">
      <alignment vertical="center" wrapText="1"/>
    </xf>
    <xf numFmtId="0" fontId="5" fillId="11" borderId="23" xfId="0" applyFont="1" applyFill="1" applyBorder="1" applyAlignment="1">
      <alignment horizontal="center" vertical="center" wrapText="1"/>
    </xf>
    <xf numFmtId="0" fontId="10" fillId="12" borderId="23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5" borderId="27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7" fillId="7" borderId="23" xfId="0" applyFont="1" applyFill="1" applyBorder="1" applyAlignment="1">
      <alignment horizontal="center" vertical="center"/>
    </xf>
    <xf numFmtId="0" fontId="7" fillId="6" borderId="23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horizontal="center" vertical="center"/>
    </xf>
    <xf numFmtId="0" fontId="7" fillId="10" borderId="23" xfId="0" applyFont="1" applyFill="1" applyBorder="1" applyAlignment="1">
      <alignment horizontal="center" vertical="center"/>
    </xf>
    <xf numFmtId="3" fontId="4" fillId="3" borderId="23" xfId="0" applyNumberFormat="1" applyFont="1" applyFill="1" applyBorder="1" applyAlignment="1">
      <alignment horizontal="center" vertical="center"/>
    </xf>
    <xf numFmtId="3" fontId="4" fillId="0" borderId="23" xfId="0" applyNumberFormat="1" applyFont="1" applyFill="1" applyBorder="1" applyAlignment="1">
      <alignment horizontal="center" vertical="center"/>
    </xf>
    <xf numFmtId="3" fontId="4" fillId="9" borderId="23" xfId="0" applyNumberFormat="1" applyFont="1" applyFill="1" applyBorder="1" applyAlignment="1">
      <alignment horizontal="center" vertical="center"/>
    </xf>
    <xf numFmtId="0" fontId="5" fillId="12" borderId="23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24" fillId="0" borderId="23" xfId="2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14" fillId="7" borderId="27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 wrapText="1"/>
    </xf>
    <xf numFmtId="0" fontId="5" fillId="5" borderId="25" xfId="0" applyFont="1" applyFill="1" applyBorder="1" applyAlignment="1">
      <alignment horizontal="center" vertical="center" wrapText="1"/>
    </xf>
    <xf numFmtId="0" fontId="5" fillId="11" borderId="29" xfId="0" applyFont="1" applyFill="1" applyBorder="1" applyAlignment="1">
      <alignment horizontal="center" vertical="center" wrapText="1"/>
    </xf>
    <xf numFmtId="0" fontId="5" fillId="11" borderId="10" xfId="0" applyFont="1" applyFill="1" applyBorder="1" applyAlignment="1">
      <alignment horizontal="center" vertical="center" wrapText="1"/>
    </xf>
    <xf numFmtId="0" fontId="5" fillId="11" borderId="11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7" borderId="23" xfId="0" applyFont="1" applyFill="1" applyBorder="1" applyAlignment="1">
      <alignment horizontal="center" vertical="center" wrapText="1"/>
    </xf>
    <xf numFmtId="0" fontId="5" fillId="5" borderId="25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11" borderId="27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9" borderId="25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11" borderId="26" xfId="0" applyFont="1" applyFill="1" applyBorder="1" applyAlignment="1">
      <alignment horizontal="center" vertical="center" wrapText="1"/>
    </xf>
    <xf numFmtId="0" fontId="5" fillId="11" borderId="24" xfId="0" applyFont="1" applyFill="1" applyBorder="1" applyAlignment="1">
      <alignment horizontal="center" vertical="center" wrapText="1"/>
    </xf>
    <xf numFmtId="0" fontId="5" fillId="11" borderId="27" xfId="0" applyFont="1" applyFill="1" applyBorder="1" applyAlignment="1">
      <alignment horizontal="center" vertical="center" wrapText="1"/>
    </xf>
    <xf numFmtId="0" fontId="5" fillId="11" borderId="25" xfId="0" applyFont="1" applyFill="1" applyBorder="1" applyAlignment="1">
      <alignment horizontal="center" vertical="center" wrapText="1"/>
    </xf>
    <xf numFmtId="0" fontId="5" fillId="11" borderId="3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 wrapText="1"/>
    </xf>
    <xf numFmtId="0" fontId="5" fillId="11" borderId="28" xfId="0" applyFont="1" applyFill="1" applyBorder="1" applyAlignment="1">
      <alignment horizontal="center" vertical="center" wrapText="1"/>
    </xf>
    <xf numFmtId="0" fontId="5" fillId="11" borderId="8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12" borderId="25" xfId="0" applyFont="1" applyFill="1" applyBorder="1" applyAlignment="1">
      <alignment horizontal="center" vertical="center" wrapText="1"/>
    </xf>
    <xf numFmtId="0" fontId="5" fillId="12" borderId="3" xfId="0" applyFont="1" applyFill="1" applyBorder="1" applyAlignment="1">
      <alignment horizontal="center" vertical="center" wrapText="1"/>
    </xf>
    <xf numFmtId="0" fontId="5" fillId="12" borderId="1" xfId="0" applyFont="1" applyFill="1" applyBorder="1" applyAlignment="1">
      <alignment horizontal="center" vertical="center" wrapText="1"/>
    </xf>
    <xf numFmtId="0" fontId="5" fillId="11" borderId="30" xfId="0" applyFont="1" applyFill="1" applyBorder="1" applyAlignment="1">
      <alignment horizontal="center" vertical="center" wrapText="1"/>
    </xf>
    <xf numFmtId="0" fontId="5" fillId="11" borderId="29" xfId="0" applyFont="1" applyFill="1" applyBorder="1" applyAlignment="1">
      <alignment horizontal="center" vertical="center" wrapText="1"/>
    </xf>
    <xf numFmtId="0" fontId="5" fillId="11" borderId="9" xfId="0" applyFont="1" applyFill="1" applyBorder="1" applyAlignment="1">
      <alignment horizontal="center" vertical="center" wrapText="1"/>
    </xf>
    <xf numFmtId="0" fontId="5" fillId="11" borderId="11" xfId="0" applyFont="1" applyFill="1" applyBorder="1" applyAlignment="1">
      <alignment horizontal="center" vertical="center" wrapText="1"/>
    </xf>
    <xf numFmtId="0" fontId="13" fillId="12" borderId="25" xfId="0" applyFont="1" applyFill="1" applyBorder="1" applyAlignment="1">
      <alignment horizontal="center" vertical="center"/>
    </xf>
    <xf numFmtId="0" fontId="13" fillId="12" borderId="3" xfId="0" applyFont="1" applyFill="1" applyBorder="1" applyAlignment="1">
      <alignment horizontal="center" vertical="center"/>
    </xf>
    <xf numFmtId="0" fontId="13" fillId="12" borderId="1" xfId="0" applyFont="1" applyFill="1" applyBorder="1" applyAlignment="1">
      <alignment horizontal="center" vertical="center"/>
    </xf>
    <xf numFmtId="0" fontId="13" fillId="13" borderId="23" xfId="0" applyFont="1" applyFill="1" applyBorder="1" applyAlignment="1">
      <alignment horizontal="center" vertical="center"/>
    </xf>
    <xf numFmtId="0" fontId="13" fillId="14" borderId="23" xfId="0" applyFont="1" applyFill="1" applyBorder="1" applyAlignment="1">
      <alignment horizontal="center" vertical="center"/>
    </xf>
    <xf numFmtId="0" fontId="13" fillId="14" borderId="26" xfId="0" applyFont="1" applyFill="1" applyBorder="1" applyAlignment="1">
      <alignment horizontal="center" vertical="center"/>
    </xf>
    <xf numFmtId="0" fontId="13" fillId="13" borderId="25" xfId="0" applyFont="1" applyFill="1" applyBorder="1" applyAlignment="1">
      <alignment horizontal="center" vertical="center"/>
    </xf>
    <xf numFmtId="0" fontId="13" fillId="13" borderId="3" xfId="0" applyFont="1" applyFill="1" applyBorder="1" applyAlignment="1">
      <alignment horizontal="center" vertical="center"/>
    </xf>
    <xf numFmtId="0" fontId="13" fillId="13" borderId="1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10" fillId="12" borderId="28" xfId="0" applyFont="1" applyFill="1" applyBorder="1" applyAlignment="1">
      <alignment horizontal="center" vertical="center" wrapText="1"/>
    </xf>
    <xf numFmtId="0" fontId="10" fillId="12" borderId="30" xfId="0" applyFont="1" applyFill="1" applyBorder="1" applyAlignment="1">
      <alignment horizontal="center" vertical="center" wrapText="1"/>
    </xf>
    <xf numFmtId="0" fontId="10" fillId="12" borderId="29" xfId="0" applyFont="1" applyFill="1" applyBorder="1" applyAlignment="1">
      <alignment horizontal="center" vertical="center" wrapText="1"/>
    </xf>
    <xf numFmtId="0" fontId="10" fillId="12" borderId="7" xfId="0" applyFont="1" applyFill="1" applyBorder="1" applyAlignment="1">
      <alignment horizontal="center" vertical="center" wrapText="1"/>
    </xf>
    <xf numFmtId="0" fontId="10" fillId="12" borderId="0" xfId="0" applyFont="1" applyFill="1" applyBorder="1" applyAlignment="1">
      <alignment horizontal="center" vertical="center" wrapText="1"/>
    </xf>
    <xf numFmtId="0" fontId="10" fillId="12" borderId="10" xfId="0" applyFont="1" applyFill="1" applyBorder="1" applyAlignment="1">
      <alignment horizontal="center" vertical="center" wrapText="1"/>
    </xf>
    <xf numFmtId="0" fontId="10" fillId="12" borderId="8" xfId="0" applyFont="1" applyFill="1" applyBorder="1" applyAlignment="1">
      <alignment horizontal="center" vertical="center" wrapText="1"/>
    </xf>
    <xf numFmtId="0" fontId="10" fillId="12" borderId="9" xfId="0" applyFont="1" applyFill="1" applyBorder="1" applyAlignment="1">
      <alignment horizontal="center" vertical="center" wrapText="1"/>
    </xf>
    <xf numFmtId="0" fontId="10" fillId="12" borderId="11" xfId="0" applyFont="1" applyFill="1" applyBorder="1" applyAlignment="1">
      <alignment horizontal="center" vertical="center" wrapText="1"/>
    </xf>
    <xf numFmtId="0" fontId="10" fillId="12" borderId="25" xfId="0" applyFont="1" applyFill="1" applyBorder="1" applyAlignment="1">
      <alignment horizontal="center" vertical="center" wrapText="1"/>
    </xf>
    <xf numFmtId="0" fontId="10" fillId="12" borderId="3" xfId="0" applyFont="1" applyFill="1" applyBorder="1" applyAlignment="1">
      <alignment horizontal="center" vertical="center" wrapText="1"/>
    </xf>
    <xf numFmtId="0" fontId="10" fillId="12" borderId="1" xfId="0" applyFont="1" applyFill="1" applyBorder="1" applyAlignment="1">
      <alignment horizontal="center" vertical="center" wrapText="1"/>
    </xf>
    <xf numFmtId="0" fontId="24" fillId="0" borderId="28" xfId="2" applyFont="1" applyFill="1" applyBorder="1" applyAlignment="1">
      <alignment horizontal="center" vertical="center" wrapText="1"/>
    </xf>
    <xf numFmtId="0" fontId="24" fillId="0" borderId="30" xfId="2" applyFont="1" applyFill="1" applyBorder="1" applyAlignment="1">
      <alignment horizontal="center" vertical="center" wrapText="1"/>
    </xf>
    <xf numFmtId="0" fontId="24" fillId="0" borderId="29" xfId="2" applyFont="1" applyFill="1" applyBorder="1" applyAlignment="1">
      <alignment horizontal="center" vertical="center" wrapText="1"/>
    </xf>
    <xf numFmtId="0" fontId="24" fillId="0" borderId="7" xfId="2" applyFont="1" applyFill="1" applyBorder="1" applyAlignment="1">
      <alignment horizontal="center" vertical="center" wrapText="1"/>
    </xf>
    <xf numFmtId="0" fontId="24" fillId="0" borderId="0" xfId="2" applyFont="1" applyFill="1" applyBorder="1" applyAlignment="1">
      <alignment horizontal="center" vertical="center" wrapText="1"/>
    </xf>
    <xf numFmtId="0" fontId="24" fillId="0" borderId="10" xfId="2" applyFont="1" applyFill="1" applyBorder="1" applyAlignment="1">
      <alignment horizontal="center" vertical="center" wrapText="1"/>
    </xf>
    <xf numFmtId="0" fontId="24" fillId="0" borderId="8" xfId="2" applyFont="1" applyFill="1" applyBorder="1" applyAlignment="1">
      <alignment horizontal="center" vertical="center" wrapText="1"/>
    </xf>
    <xf numFmtId="0" fontId="24" fillId="0" borderId="9" xfId="2" applyFont="1" applyFill="1" applyBorder="1" applyAlignment="1">
      <alignment horizontal="center" vertical="center" wrapText="1"/>
    </xf>
    <xf numFmtId="0" fontId="24" fillId="0" borderId="11" xfId="2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24" fillId="0" borderId="26" xfId="2" applyFont="1" applyFill="1" applyBorder="1" applyAlignment="1">
      <alignment horizontal="center" vertical="center" wrapText="1"/>
    </xf>
    <xf numFmtId="0" fontId="24" fillId="0" borderId="24" xfId="2" applyFont="1" applyFill="1" applyBorder="1" applyAlignment="1">
      <alignment horizontal="center" vertical="center" wrapText="1"/>
    </xf>
    <xf numFmtId="0" fontId="24" fillId="0" borderId="27" xfId="2" applyFont="1" applyFill="1" applyBorder="1" applyAlignment="1">
      <alignment horizontal="center" vertical="center" wrapText="1"/>
    </xf>
    <xf numFmtId="0" fontId="24" fillId="0" borderId="25" xfId="2" applyFont="1" applyFill="1" applyBorder="1" applyAlignment="1">
      <alignment horizontal="center" vertical="center" wrapText="1"/>
    </xf>
    <xf numFmtId="0" fontId="24" fillId="0" borderId="1" xfId="2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0" fontId="13" fillId="14" borderId="25" xfId="0" applyFont="1" applyFill="1" applyBorder="1" applyAlignment="1">
      <alignment horizontal="center" vertical="center" wrapText="1"/>
    </xf>
    <xf numFmtId="0" fontId="13" fillId="14" borderId="3" xfId="0" applyFont="1" applyFill="1" applyBorder="1" applyAlignment="1">
      <alignment horizontal="center" vertical="center" wrapText="1"/>
    </xf>
    <xf numFmtId="0" fontId="13" fillId="14" borderId="1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49" fontId="0" fillId="0" borderId="26" xfId="0" applyNumberFormat="1" applyFont="1" applyFill="1" applyBorder="1" applyAlignment="1">
      <alignment horizontal="center" vertical="center"/>
    </xf>
    <xf numFmtId="49" fontId="0" fillId="0" borderId="24" xfId="0" applyNumberFormat="1" applyFont="1" applyFill="1" applyBorder="1" applyAlignment="1">
      <alignment horizontal="center" vertical="center"/>
    </xf>
    <xf numFmtId="49" fontId="0" fillId="0" borderId="27" xfId="0" applyNumberFormat="1" applyFont="1" applyFill="1" applyBorder="1" applyAlignment="1">
      <alignment horizontal="center" vertical="center"/>
    </xf>
    <xf numFmtId="0" fontId="13" fillId="12" borderId="23" xfId="0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1" fillId="0" borderId="25" xfId="2" applyFont="1" applyFill="1" applyBorder="1" applyAlignment="1">
      <alignment horizontal="center" vertical="center" wrapText="1"/>
    </xf>
    <xf numFmtId="0" fontId="21" fillId="0" borderId="3" xfId="2" applyFont="1" applyFill="1" applyBorder="1" applyAlignment="1">
      <alignment horizontal="center" vertical="center" wrapText="1"/>
    </xf>
    <xf numFmtId="0" fontId="21" fillId="0" borderId="1" xfId="2" applyFont="1" applyFill="1" applyBorder="1" applyAlignment="1">
      <alignment horizontal="center" vertical="center" wrapText="1"/>
    </xf>
    <xf numFmtId="0" fontId="5" fillId="12" borderId="21" xfId="0" applyFont="1" applyFill="1" applyBorder="1" applyAlignment="1">
      <alignment horizontal="center" vertical="center" wrapText="1"/>
    </xf>
    <xf numFmtId="0" fontId="5" fillId="12" borderId="22" xfId="0" applyFont="1" applyFill="1" applyBorder="1" applyAlignment="1">
      <alignment horizontal="center" vertical="center" wrapText="1"/>
    </xf>
    <xf numFmtId="0" fontId="5" fillId="5" borderId="25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5" borderId="25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9" fillId="0" borderId="24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49" fontId="0" fillId="0" borderId="9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 vertical="center" wrapText="1"/>
    </xf>
    <xf numFmtId="0" fontId="15" fillId="4" borderId="25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5" fillId="6" borderId="2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7" borderId="23" xfId="0" applyFont="1" applyFill="1" applyBorder="1" applyAlignment="1">
      <alignment vertical="center" wrapText="1"/>
    </xf>
    <xf numFmtId="0" fontId="5" fillId="5" borderId="29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7" fillId="0" borderId="25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wrapText="1"/>
    </xf>
    <xf numFmtId="0" fontId="8" fillId="4" borderId="9" xfId="0" applyFont="1" applyFill="1" applyBorder="1" applyAlignment="1">
      <alignment horizontal="center" wrapText="1"/>
    </xf>
    <xf numFmtId="0" fontId="16" fillId="0" borderId="28" xfId="0" applyFont="1" applyFill="1" applyBorder="1" applyAlignment="1">
      <alignment horizontal="center" vertical="center" wrapText="1"/>
    </xf>
    <xf numFmtId="0" fontId="16" fillId="0" borderId="30" xfId="0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14" fontId="5" fillId="0" borderId="25" xfId="0" applyNumberFormat="1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8" borderId="25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3" fillId="7" borderId="7" xfId="0" applyFont="1" applyFill="1" applyBorder="1" applyAlignment="1">
      <alignment horizontal="center" vertical="center" wrapText="1"/>
    </xf>
    <xf numFmtId="0" fontId="5" fillId="7" borderId="0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/>
    </xf>
    <xf numFmtId="0" fontId="13" fillId="0" borderId="28" xfId="0" applyFont="1" applyFill="1" applyBorder="1" applyAlignment="1">
      <alignment horizontal="center" vertical="center" wrapText="1"/>
    </xf>
    <xf numFmtId="0" fontId="13" fillId="0" borderId="30" xfId="0" applyFont="1" applyFill="1" applyBorder="1" applyAlignment="1">
      <alignment horizontal="center" vertical="center" wrapText="1"/>
    </xf>
    <xf numFmtId="0" fontId="13" fillId="0" borderId="29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5" fillId="11" borderId="7" xfId="0" applyFont="1" applyFill="1" applyBorder="1" applyAlignment="1">
      <alignment horizontal="center" vertical="center" wrapText="1"/>
    </xf>
    <xf numFmtId="0" fontId="5" fillId="11" borderId="0" xfId="0" applyFont="1" applyFill="1" applyBorder="1" applyAlignment="1">
      <alignment horizontal="center" vertical="center" wrapText="1"/>
    </xf>
    <xf numFmtId="0" fontId="5" fillId="11" borderId="10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5" fillId="7" borderId="28" xfId="0" applyFont="1" applyFill="1" applyBorder="1" applyAlignment="1">
      <alignment horizontal="center" vertical="center" wrapText="1"/>
    </xf>
    <xf numFmtId="0" fontId="5" fillId="7" borderId="29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7" borderId="23" xfId="0" applyFont="1" applyFill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14" fillId="7" borderId="26" xfId="0" applyFont="1" applyFill="1" applyBorder="1" applyAlignment="1">
      <alignment horizontal="center" vertical="center" wrapText="1"/>
    </xf>
    <xf numFmtId="0" fontId="14" fillId="7" borderId="27" xfId="0" applyFont="1" applyFill="1" applyBorder="1" applyAlignment="1">
      <alignment horizontal="center" vertical="center" wrapText="1"/>
    </xf>
    <xf numFmtId="0" fontId="14" fillId="11" borderId="26" xfId="0" applyFont="1" applyFill="1" applyBorder="1" applyAlignment="1">
      <alignment horizontal="center" vertical="center" wrapText="1"/>
    </xf>
    <xf numFmtId="0" fontId="14" fillId="11" borderId="27" xfId="0" applyFont="1" applyFill="1" applyBorder="1" applyAlignment="1">
      <alignment horizontal="center" vertical="center" wrapText="1"/>
    </xf>
    <xf numFmtId="0" fontId="5" fillId="7" borderId="30" xfId="0" applyFont="1" applyFill="1" applyBorder="1" applyAlignment="1">
      <alignment horizontal="center" vertical="center" wrapText="1"/>
    </xf>
  </cellXfs>
  <cellStyles count="8">
    <cellStyle name="Обычный" xfId="0" builtinId="0"/>
    <cellStyle name="Обычный 2" xfId="2"/>
    <cellStyle name="Обычный 2 2" xfId="5"/>
    <cellStyle name="Обычный 3" xfId="1"/>
    <cellStyle name="Обычный 3 2" xfId="6"/>
    <cellStyle name="Финансовый" xfId="4" builtinId="3"/>
    <cellStyle name="Финансовый 2" xfId="3"/>
    <cellStyle name="Финансовый 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5;&#1083;&#1072;&#1085;&#1086;&#1074;&#1099;&#1081;%20&#1086;&#1090;&#1076;&#1077;&#1083;/&#1052;&#1086;&#1080;%20&#1076;&#1086;&#1082;&#1091;&#1084;&#1077;&#1085;&#1090;&#1099;/&#1041;&#1070;&#1044;&#1046;&#1045;&#1058;%202022/2022%20&#1057;&#1074;&#1086;&#1076;%20&#1087;&#1086;%20&#1089;&#1077;&#1089;&#1089;&#1080;&#1080;%20&#1080;%20&#1087;&#1077;&#1088;&#1077;&#1076;&#1074;&#1080;&#1078;&#1077;&#1085;&#1080;&#1103;%20&#1087;&#1086;%20&#1086;&#1073;&#1097;&#1077;&#1086;&#1073;&#1088;&#1072;&#1079;&#1086;&#1074;&#1072;&#1090;&#1077;&#1083;&#1100;&#1085;&#1099;&#1084;%20&#1091;&#1095;&#1088;&#1077;&#1078;&#1076;&#1077;&#1085;&#1080;&#1103;&#108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без внебюджета"/>
      <sheetName val="остаток на начало года"/>
      <sheetName val="16.12.2021"/>
      <sheetName val="28.12.2021"/>
      <sheetName val="28.01.2022"/>
      <sheetName val="09.02.2022"/>
      <sheetName val="15.02.2022"/>
      <sheetName val="17.02.2022"/>
      <sheetName val="24.02.2022"/>
      <sheetName val="31.03.2022"/>
      <sheetName val="19.04.2022"/>
      <sheetName val="28.04.2022"/>
      <sheetName val="26.05.2022"/>
      <sheetName val="31.05.22"/>
      <sheetName val="06.06.2022"/>
      <sheetName val="23.06.2022"/>
      <sheetName val="27.06.2022"/>
      <sheetName val="15"/>
      <sheetName val="СВОД"/>
      <sheetName val="510,610"/>
      <sheetName val="УРМ"/>
      <sheetName val="первоначальный бюджет без внебю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MD4" t="str">
            <v>Старый план закупок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F00"/>
  </sheetPr>
  <dimension ref="A1:TW37"/>
  <sheetViews>
    <sheetView tabSelected="1" view="pageBreakPreview" topLeftCell="A4" zoomScale="78" zoomScaleNormal="84" zoomScaleSheetLayoutView="78" workbookViewId="0">
      <pane xSplit="2" ySplit="7" topLeftCell="LQ12" activePane="bottomRight" state="frozen"/>
      <selection activeCell="A4" sqref="A4"/>
      <selection pane="topRight" activeCell="C4" sqref="C4"/>
      <selection pane="bottomLeft" activeCell="A11" sqref="A11"/>
      <selection pane="bottomRight" activeCell="B22" sqref="B22"/>
    </sheetView>
  </sheetViews>
  <sheetFormatPr defaultRowHeight="12.75" x14ac:dyDescent="0.2"/>
  <cols>
    <col min="1" max="1" width="5.28515625" style="1" customWidth="1"/>
    <col min="2" max="2" width="24.28515625" style="2" customWidth="1"/>
    <col min="3" max="5" width="16.5703125" style="3" customWidth="1"/>
    <col min="6" max="6" width="21.5703125" style="3" customWidth="1"/>
    <col min="7" max="8" width="16.42578125" style="3" customWidth="1"/>
    <col min="9" max="12" width="19.28515625" style="3" customWidth="1"/>
    <col min="13" max="15" width="17.5703125" style="3" customWidth="1"/>
    <col min="16" max="16" width="15" style="3" customWidth="1"/>
    <col min="17" max="17" width="15.140625" style="3" customWidth="1"/>
    <col min="18" max="22" width="14.5703125" style="3" customWidth="1"/>
    <col min="23" max="23" width="17.28515625" style="3" customWidth="1"/>
    <col min="24" max="24" width="20" style="3" customWidth="1"/>
    <col min="25" max="25" width="24.28515625" style="3" customWidth="1"/>
    <col min="26" max="28" width="20" style="3" customWidth="1"/>
    <col min="29" max="29" width="19.5703125" style="3" customWidth="1"/>
    <col min="30" max="31" width="18.140625" style="3" customWidth="1"/>
    <col min="32" max="32" width="20" style="3" customWidth="1"/>
    <col min="33" max="33" width="16.5703125" style="3" customWidth="1"/>
    <col min="34" max="45" width="16.28515625" style="3" customWidth="1"/>
    <col min="46" max="46" width="14" style="3" customWidth="1"/>
    <col min="47" max="51" width="15.140625" style="3" customWidth="1"/>
    <col min="52" max="52" width="13.28515625" style="3" customWidth="1"/>
    <col min="53" max="53" width="18.140625" style="3" customWidth="1"/>
    <col min="54" max="54" width="18.28515625" style="3" customWidth="1"/>
    <col min="55" max="55" width="14" style="3" customWidth="1"/>
    <col min="56" max="56" width="15.5703125" style="3" customWidth="1"/>
    <col min="57" max="57" width="16" style="3" customWidth="1"/>
    <col min="58" max="58" width="13.140625" style="3" customWidth="1"/>
    <col min="59" max="59" width="23.28515625" style="6" customWidth="1"/>
    <col min="60" max="60" width="18.7109375" style="3" customWidth="1"/>
    <col min="61" max="61" width="17.85546875" style="3" customWidth="1"/>
    <col min="62" max="62" width="17.28515625" style="3" customWidth="1"/>
    <col min="63" max="63" width="15.85546875" style="2" customWidth="1"/>
    <col min="64" max="64" width="17.5703125" style="1" customWidth="1"/>
    <col min="65" max="65" width="14.85546875" style="1" customWidth="1"/>
    <col min="66" max="66" width="16.5703125" style="1" customWidth="1"/>
    <col min="67" max="67" width="16.85546875" style="1" customWidth="1"/>
    <col min="68" max="68" width="19.5703125" style="1" customWidth="1"/>
    <col min="69" max="69" width="17.140625" style="1" customWidth="1"/>
    <col min="70" max="70" width="18" style="1" customWidth="1"/>
    <col min="71" max="71" width="16.42578125" style="1" customWidth="1"/>
    <col min="72" max="72" width="17.42578125" style="1" customWidth="1"/>
    <col min="73" max="73" width="15.7109375" style="1" customWidth="1"/>
    <col min="74" max="74" width="13.5703125" style="1" customWidth="1"/>
    <col min="75" max="75" width="17.28515625" style="1" customWidth="1"/>
    <col min="76" max="76" width="13.85546875" style="1" customWidth="1"/>
    <col min="77" max="77" width="16.85546875" style="1" customWidth="1"/>
    <col min="78" max="78" width="14" style="1" customWidth="1"/>
    <col min="79" max="79" width="13.42578125" style="1" customWidth="1"/>
    <col min="80" max="80" width="17.5703125" style="1" customWidth="1"/>
    <col min="81" max="81" width="21.7109375" style="1" customWidth="1"/>
    <col min="82" max="82" width="23.28515625" style="1" customWidth="1"/>
    <col min="83" max="83" width="20.85546875" style="1" customWidth="1"/>
    <col min="84" max="84" width="16.42578125" style="1" customWidth="1"/>
    <col min="85" max="86" width="15.7109375" style="1" customWidth="1"/>
    <col min="87" max="87" width="18.5703125" style="1" customWidth="1"/>
    <col min="88" max="88" width="17.5703125" style="1" customWidth="1"/>
    <col min="89" max="89" width="16.140625" style="1" customWidth="1"/>
    <col min="90" max="90" width="15.28515625" style="1" customWidth="1"/>
    <col min="91" max="94" width="12.28515625" style="1" customWidth="1"/>
    <col min="95" max="95" width="13.140625" style="1" customWidth="1"/>
    <col min="96" max="96" width="16.85546875" style="1" customWidth="1"/>
    <col min="97" max="101" width="14" style="1" customWidth="1"/>
    <col min="102" max="102" width="14" style="18" customWidth="1"/>
    <col min="103" max="104" width="16.28515625" style="1" customWidth="1"/>
    <col min="105" max="105" width="14.85546875" style="1" customWidth="1"/>
    <col min="106" max="106" width="17.5703125" style="1" customWidth="1"/>
    <col min="107" max="107" width="14.28515625" style="1" customWidth="1"/>
    <col min="108" max="109" width="12" style="1" customWidth="1"/>
    <col min="110" max="111" width="14.140625" style="18" customWidth="1"/>
    <col min="112" max="112" width="15.7109375" style="18" customWidth="1"/>
    <col min="113" max="113" width="14.140625" style="18" customWidth="1"/>
    <col min="114" max="115" width="16.28515625" style="1" customWidth="1"/>
    <col min="116" max="116" width="14.5703125" style="1" customWidth="1"/>
    <col min="117" max="117" width="15.140625" style="1" customWidth="1"/>
    <col min="118" max="118" width="12" style="1" customWidth="1"/>
    <col min="119" max="119" width="18" style="1" customWidth="1"/>
    <col min="120" max="120" width="15.85546875" style="1" customWidth="1"/>
    <col min="121" max="123" width="16.5703125" style="1" customWidth="1"/>
    <col min="124" max="126" width="14" style="1" customWidth="1"/>
    <col min="127" max="127" width="19.7109375" style="1" customWidth="1"/>
    <col min="128" max="128" width="19.85546875" style="1" customWidth="1"/>
    <col min="129" max="130" width="14" style="1" customWidth="1"/>
    <col min="131" max="131" width="23.85546875" style="1" customWidth="1"/>
    <col min="132" max="132" width="21.28515625" style="1" customWidth="1"/>
    <col min="133" max="133" width="19.42578125" style="1" customWidth="1"/>
    <col min="134" max="134" width="15.7109375" style="1" customWidth="1"/>
    <col min="135" max="135" width="16" style="1" customWidth="1"/>
    <col min="136" max="137" width="17.42578125" style="1" customWidth="1"/>
    <col min="138" max="138" width="18.28515625" style="1" customWidth="1"/>
    <col min="139" max="139" width="12.42578125" style="1" customWidth="1"/>
    <col min="140" max="140" width="21.5703125" style="1" customWidth="1"/>
    <col min="141" max="141" width="12.42578125" style="1" customWidth="1"/>
    <col min="142" max="142" width="17.140625" style="1" customWidth="1"/>
    <col min="143" max="143" width="12.42578125" style="1" customWidth="1"/>
    <col min="144" max="144" width="13.28515625" style="1" customWidth="1"/>
    <col min="145" max="146" width="13.7109375" style="1" customWidth="1"/>
    <col min="147" max="147" width="13.42578125" style="1" customWidth="1"/>
    <col min="148" max="148" width="30" style="1" customWidth="1"/>
    <col min="149" max="149" width="13.42578125" style="1" customWidth="1"/>
    <col min="150" max="150" width="16.140625" style="1" customWidth="1"/>
    <col min="151" max="151" width="18.28515625" style="1" customWidth="1"/>
    <col min="152" max="153" width="14.7109375" style="1" customWidth="1"/>
    <col min="154" max="154" width="13.28515625" style="1" customWidth="1"/>
    <col min="155" max="160" width="16.28515625" style="1" customWidth="1"/>
    <col min="161" max="161" width="13.28515625" style="1" customWidth="1"/>
    <col min="162" max="164" width="15.85546875" style="1" customWidth="1"/>
    <col min="165" max="166" width="13.85546875" style="1" customWidth="1"/>
    <col min="167" max="167" width="15.140625" style="1" customWidth="1"/>
    <col min="168" max="168" width="13.7109375" style="1" customWidth="1"/>
    <col min="169" max="169" width="12.28515625" style="1" customWidth="1"/>
    <col min="170" max="170" width="12.42578125" style="1" customWidth="1"/>
    <col min="171" max="171" width="13.7109375" style="1" customWidth="1"/>
    <col min="172" max="173" width="16.5703125" style="1" customWidth="1"/>
    <col min="174" max="174" width="15" style="1" customWidth="1"/>
    <col min="175" max="180" width="18.28515625" style="1" customWidth="1"/>
    <col min="181" max="182" width="18.28515625" style="54" customWidth="1"/>
    <col min="183" max="187" width="18.28515625" style="1" customWidth="1"/>
    <col min="188" max="188" width="18.5703125" style="54" customWidth="1"/>
    <col min="189" max="189" width="16" style="1" customWidth="1"/>
    <col min="190" max="190" width="17" style="1" customWidth="1"/>
    <col min="191" max="193" width="17.7109375" style="1" customWidth="1"/>
    <col min="194" max="194" width="15.5703125" style="1" customWidth="1"/>
    <col min="195" max="195" width="15" style="1" customWidth="1"/>
    <col min="196" max="198" width="17.7109375" style="1" customWidth="1"/>
    <col min="199" max="199" width="18.5703125" style="54" customWidth="1"/>
    <col min="200" max="200" width="19.5703125" style="1" customWidth="1"/>
    <col min="201" max="221" width="19" style="1" customWidth="1"/>
    <col min="222" max="222" width="39.28515625" style="1" customWidth="1"/>
    <col min="223" max="229" width="16.85546875" style="1" customWidth="1"/>
    <col min="230" max="236" width="16.28515625" style="1" customWidth="1"/>
    <col min="237" max="240" width="16" style="1" customWidth="1"/>
    <col min="241" max="241" width="26.28515625" style="1" customWidth="1"/>
    <col min="242" max="245" width="14.85546875" style="1" customWidth="1"/>
    <col min="246" max="247" width="15.7109375" style="1" customWidth="1"/>
    <col min="248" max="252" width="16" style="1" customWidth="1"/>
    <col min="253" max="266" width="22.7109375" style="1" customWidth="1"/>
    <col min="267" max="269" width="22.42578125" style="1" customWidth="1"/>
    <col min="270" max="305" width="22.7109375" style="1" customWidth="1"/>
    <col min="306" max="308" width="18.5703125" style="54" customWidth="1"/>
    <col min="309" max="317" width="17.5703125" style="1" customWidth="1"/>
    <col min="318" max="320" width="15.5703125" style="1" customWidth="1"/>
    <col min="321" max="321" width="17.28515625" style="1" customWidth="1"/>
    <col min="322" max="325" width="13.85546875" style="1" customWidth="1"/>
    <col min="326" max="326" width="17.140625" style="1" customWidth="1"/>
    <col min="327" max="335" width="13.85546875" style="1" customWidth="1"/>
    <col min="336" max="336" width="16.140625" style="1" customWidth="1"/>
    <col min="337" max="340" width="13.85546875" style="1" customWidth="1"/>
    <col min="341" max="342" width="17.42578125" customWidth="1"/>
    <col min="343" max="343" width="18.42578125" style="1" customWidth="1"/>
    <col min="344" max="344" width="19.42578125" style="1" customWidth="1"/>
    <col min="345" max="350" width="12.28515625" style="1" customWidth="1"/>
    <col min="351" max="351" width="16.140625" style="1" customWidth="1"/>
    <col min="352" max="357" width="12.28515625" style="1" customWidth="1"/>
    <col min="358" max="358" width="13.85546875" style="1" customWidth="1"/>
    <col min="359" max="359" width="15.85546875" style="1" customWidth="1"/>
    <col min="360" max="373" width="15.7109375" style="1" customWidth="1"/>
    <col min="374" max="374" width="14.7109375" style="1" customWidth="1"/>
    <col min="375" max="375" width="15.5703125" style="1" customWidth="1"/>
    <col min="376" max="376" width="14" style="1" customWidth="1"/>
    <col min="377" max="377" width="13.7109375" style="1" customWidth="1"/>
    <col min="378" max="378" width="15.28515625" style="1" customWidth="1"/>
    <col min="379" max="379" width="17.28515625" style="1" customWidth="1"/>
    <col min="380" max="380" width="19.85546875" style="1" customWidth="1"/>
    <col min="381" max="381" width="12.28515625" style="1" customWidth="1"/>
    <col min="382" max="382" width="16.42578125" style="1" customWidth="1"/>
    <col min="383" max="383" width="12.28515625" style="1" customWidth="1"/>
    <col min="384" max="384" width="15.42578125" style="1" customWidth="1"/>
    <col min="385" max="387" width="12.28515625" style="1" customWidth="1"/>
    <col min="388" max="389" width="19.5703125" style="1" customWidth="1"/>
    <col min="390" max="390" width="16.5703125" style="1" customWidth="1"/>
    <col min="391" max="391" width="19.85546875" style="1" customWidth="1"/>
    <col min="392" max="392" width="15" style="1" customWidth="1"/>
    <col min="393" max="393" width="16" style="1" customWidth="1"/>
    <col min="394" max="394" width="17.85546875" style="1" customWidth="1"/>
    <col min="395" max="395" width="15.85546875" style="1" customWidth="1"/>
    <col min="396" max="396" width="18.42578125" style="1" customWidth="1"/>
    <col min="397" max="397" width="17.140625" style="1" customWidth="1"/>
    <col min="398" max="398" width="16.85546875" style="1" customWidth="1"/>
    <col min="399" max="399" width="14.5703125" style="1" customWidth="1"/>
    <col min="400" max="400" width="16.140625" style="1" customWidth="1"/>
    <col min="401" max="401" width="14.85546875" style="1" customWidth="1"/>
    <col min="402" max="402" width="15.85546875" style="1" customWidth="1"/>
    <col min="403" max="403" width="15.140625" style="1" customWidth="1"/>
    <col min="404" max="404" width="14.85546875" style="1" customWidth="1"/>
    <col min="405" max="405" width="19.85546875" style="1" customWidth="1"/>
    <col min="406" max="406" width="21.5703125" style="1" customWidth="1"/>
    <col min="407" max="407" width="19.85546875" style="1" customWidth="1"/>
    <col min="408" max="408" width="17.5703125" style="1" customWidth="1"/>
    <col min="409" max="409" width="17" style="1" customWidth="1"/>
    <col min="410" max="410" width="17.5703125" style="1" customWidth="1"/>
    <col min="411" max="415" width="18.28515625" style="1" customWidth="1"/>
    <col min="416" max="416" width="14.5703125" style="1" customWidth="1"/>
    <col min="417" max="478" width="9.140625" style="1"/>
    <col min="479" max="481" width="21.5703125" style="1" customWidth="1"/>
    <col min="482" max="16384" width="9.140625" style="1"/>
  </cols>
  <sheetData>
    <row r="1" spans="1:539" ht="12.75" customHeight="1" x14ac:dyDescent="0.2">
      <c r="BH1" s="350" t="s">
        <v>247</v>
      </c>
      <c r="BI1" s="350"/>
      <c r="BJ1" s="350"/>
      <c r="BK1" s="350"/>
      <c r="BL1" s="350"/>
      <c r="BM1" s="350"/>
      <c r="BN1" s="350"/>
      <c r="BO1" s="350"/>
      <c r="BP1" s="350"/>
      <c r="BQ1" s="350"/>
      <c r="BR1" s="350"/>
      <c r="BS1" s="350"/>
      <c r="BT1" s="350"/>
      <c r="BU1" s="350"/>
      <c r="BV1" s="350"/>
      <c r="BW1" s="350"/>
      <c r="BX1" s="350"/>
      <c r="BY1" s="350"/>
      <c r="BZ1" s="350"/>
      <c r="CA1" s="350"/>
      <c r="CB1" s="350"/>
      <c r="CC1" s="350"/>
      <c r="CG1" s="54"/>
      <c r="CH1" s="54"/>
      <c r="CI1" s="54"/>
      <c r="CU1" s="54"/>
      <c r="CX1" s="1"/>
      <c r="DA1" s="54"/>
      <c r="DC1" s="54"/>
      <c r="DD1" s="54"/>
      <c r="DE1" s="54"/>
      <c r="DF1" s="1"/>
      <c r="DG1" s="1"/>
      <c r="DH1" s="1"/>
      <c r="DI1" s="1"/>
      <c r="DM1" s="54"/>
      <c r="DN1" s="54"/>
      <c r="EC1" s="54"/>
      <c r="EJ1" s="54"/>
      <c r="EK1" s="54"/>
      <c r="EL1" s="54"/>
      <c r="EN1" s="54"/>
      <c r="MC1" s="62"/>
      <c r="MD1" s="62"/>
    </row>
    <row r="2" spans="1:539" ht="51" customHeight="1" x14ac:dyDescent="0.2">
      <c r="C2" s="299" t="s">
        <v>246</v>
      </c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BH2" s="351"/>
      <c r="BI2" s="351"/>
      <c r="BJ2" s="351"/>
      <c r="BK2" s="351"/>
      <c r="BL2" s="351"/>
      <c r="BM2" s="351"/>
      <c r="BN2" s="351"/>
      <c r="BO2" s="351"/>
      <c r="BP2" s="351"/>
      <c r="BQ2" s="351"/>
      <c r="BR2" s="351"/>
      <c r="BS2" s="351"/>
      <c r="BT2" s="351"/>
      <c r="BU2" s="351"/>
      <c r="BV2" s="351"/>
      <c r="BW2" s="351"/>
      <c r="BX2" s="351"/>
      <c r="BY2" s="351"/>
      <c r="BZ2" s="351"/>
      <c r="CA2" s="351"/>
      <c r="CB2" s="351"/>
      <c r="CC2" s="351"/>
      <c r="CD2" s="17"/>
      <c r="CE2" s="17"/>
      <c r="CF2" s="17"/>
      <c r="CG2" s="17"/>
      <c r="CH2" s="17"/>
      <c r="CI2" s="17"/>
      <c r="CJ2" s="17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MC2" s="62"/>
      <c r="MD2" s="62"/>
    </row>
    <row r="3" spans="1:539" ht="35.25" customHeight="1" thickBot="1" x14ac:dyDescent="0.4">
      <c r="B3" s="54"/>
      <c r="C3" s="300" t="s">
        <v>22</v>
      </c>
      <c r="D3" s="301"/>
      <c r="E3" s="301"/>
      <c r="F3" s="301"/>
      <c r="G3" s="301"/>
      <c r="H3" s="301"/>
      <c r="I3" s="301"/>
      <c r="J3" s="301"/>
      <c r="K3" s="302"/>
      <c r="L3" s="302"/>
      <c r="M3" s="301"/>
      <c r="N3" s="301"/>
      <c r="O3" s="301"/>
      <c r="P3" s="301"/>
      <c r="Q3" s="301"/>
      <c r="R3" s="301"/>
      <c r="S3" s="301"/>
      <c r="T3" s="301"/>
      <c r="U3" s="301"/>
      <c r="V3" s="301"/>
      <c r="W3" s="301"/>
      <c r="X3" s="301"/>
      <c r="Y3" s="301"/>
      <c r="Z3" s="301"/>
      <c r="AA3" s="301"/>
      <c r="AB3" s="301"/>
      <c r="AC3" s="301"/>
      <c r="AD3" s="301"/>
      <c r="AE3" s="301"/>
      <c r="AF3" s="301"/>
      <c r="AG3" s="301"/>
      <c r="AH3" s="301"/>
      <c r="AI3" s="301"/>
      <c r="AJ3" s="301"/>
      <c r="AK3" s="301"/>
      <c r="AL3" s="301"/>
      <c r="AM3" s="301"/>
      <c r="AN3" s="301"/>
      <c r="AO3" s="301"/>
      <c r="AP3" s="301"/>
      <c r="AQ3" s="301"/>
      <c r="AR3" s="301"/>
      <c r="AS3" s="301"/>
      <c r="AT3" s="301"/>
      <c r="AU3" s="301"/>
      <c r="AV3" s="301"/>
      <c r="AW3" s="301"/>
      <c r="AX3" s="301"/>
      <c r="AY3" s="301"/>
      <c r="AZ3" s="301"/>
      <c r="BA3" s="301"/>
      <c r="BB3" s="301"/>
      <c r="BC3" s="301"/>
      <c r="BD3" s="301"/>
      <c r="BE3" s="301"/>
      <c r="BF3" s="301"/>
      <c r="BG3" s="303"/>
      <c r="BH3" s="304" t="s">
        <v>50</v>
      </c>
      <c r="BI3" s="305"/>
      <c r="BJ3" s="305"/>
      <c r="BK3" s="305"/>
      <c r="BL3" s="305"/>
      <c r="BM3" s="305"/>
      <c r="BN3" s="305"/>
      <c r="BO3" s="305"/>
      <c r="BP3" s="305"/>
      <c r="BQ3" s="305"/>
      <c r="BR3" s="305"/>
      <c r="BS3" s="305"/>
      <c r="BT3" s="305"/>
      <c r="BU3" s="305"/>
      <c r="BV3" s="305"/>
      <c r="BW3" s="305"/>
      <c r="BX3" s="305"/>
      <c r="BY3" s="305"/>
      <c r="BZ3" s="305"/>
      <c r="CA3" s="305"/>
      <c r="CB3" s="305"/>
      <c r="CC3" s="305"/>
      <c r="CD3" s="305"/>
      <c r="CE3" s="305"/>
      <c r="CF3" s="305"/>
      <c r="CG3" s="305"/>
      <c r="CH3" s="305"/>
      <c r="CI3" s="305"/>
      <c r="CJ3" s="305"/>
      <c r="CK3" s="305"/>
      <c r="CL3" s="305"/>
      <c r="CM3" s="305"/>
      <c r="CN3" s="305"/>
      <c r="CO3" s="305"/>
      <c r="CP3" s="305"/>
      <c r="CQ3" s="305"/>
      <c r="CR3" s="305"/>
      <c r="CS3" s="305"/>
      <c r="CT3" s="305"/>
      <c r="CU3" s="305"/>
      <c r="CV3" s="305"/>
      <c r="CW3" s="305"/>
      <c r="CX3" s="305"/>
      <c r="CY3" s="305"/>
      <c r="CZ3" s="305"/>
      <c r="DA3" s="305"/>
      <c r="DB3" s="305"/>
      <c r="DC3" s="305"/>
      <c r="DD3" s="305"/>
      <c r="DE3" s="305"/>
      <c r="DF3" s="305"/>
      <c r="DG3" s="305"/>
      <c r="DH3" s="305"/>
      <c r="DI3" s="305"/>
      <c r="DJ3" s="305"/>
      <c r="DK3" s="305"/>
      <c r="DL3" s="305"/>
      <c r="DM3" s="305"/>
      <c r="DN3" s="305"/>
      <c r="DO3" s="305"/>
      <c r="DP3" s="305"/>
      <c r="DQ3" s="305"/>
      <c r="DR3" s="305"/>
      <c r="DS3" s="305"/>
      <c r="DT3" s="305"/>
      <c r="DU3" s="305"/>
      <c r="DV3" s="305"/>
      <c r="DW3" s="305"/>
      <c r="DX3" s="305"/>
      <c r="DY3" s="305"/>
      <c r="DZ3" s="305"/>
      <c r="EA3" s="305"/>
      <c r="EB3" s="305"/>
      <c r="EC3" s="305"/>
      <c r="ED3" s="305"/>
      <c r="EE3" s="305"/>
      <c r="EF3" s="305"/>
      <c r="EG3" s="305"/>
      <c r="EH3" s="305"/>
      <c r="EI3" s="305"/>
      <c r="EJ3" s="305"/>
      <c r="EK3" s="305"/>
      <c r="EL3" s="305"/>
      <c r="EM3" s="305"/>
      <c r="EN3" s="305"/>
      <c r="EO3" s="305"/>
      <c r="EP3" s="305"/>
      <c r="EQ3" s="305"/>
      <c r="ER3" s="305"/>
      <c r="ES3" s="305"/>
      <c r="ET3" s="305"/>
      <c r="EU3" s="305"/>
      <c r="EV3" s="305"/>
      <c r="EW3" s="305"/>
      <c r="EX3" s="305"/>
      <c r="EY3" s="305"/>
      <c r="EZ3" s="305"/>
      <c r="FA3" s="305"/>
      <c r="FB3" s="305"/>
      <c r="FC3" s="305"/>
      <c r="FD3" s="305"/>
      <c r="FE3" s="305"/>
      <c r="FF3" s="305"/>
      <c r="FG3" s="305"/>
      <c r="FH3" s="305"/>
      <c r="FI3" s="305"/>
      <c r="FJ3" s="305"/>
      <c r="FK3" s="305"/>
      <c r="FL3" s="305"/>
      <c r="FM3" s="305"/>
      <c r="FN3" s="305"/>
      <c r="FO3" s="305"/>
      <c r="FP3" s="305"/>
      <c r="FQ3" s="305"/>
      <c r="FR3" s="305"/>
      <c r="FS3" s="305"/>
      <c r="FT3" s="305"/>
      <c r="FU3" s="305"/>
      <c r="FV3" s="305"/>
      <c r="FW3" s="305"/>
      <c r="FX3" s="305"/>
      <c r="FY3" s="305"/>
      <c r="FZ3" s="305"/>
      <c r="GA3" s="305"/>
      <c r="GB3" s="305"/>
      <c r="GC3" s="305"/>
      <c r="GD3" s="305"/>
      <c r="GE3" s="305"/>
      <c r="GF3" s="306"/>
      <c r="GG3" s="55" t="s">
        <v>153</v>
      </c>
      <c r="GH3" s="55" t="s">
        <v>153</v>
      </c>
      <c r="GI3" s="307" t="s">
        <v>153</v>
      </c>
      <c r="GJ3" s="307"/>
      <c r="GK3" s="307"/>
      <c r="GL3" s="307" t="s">
        <v>153</v>
      </c>
      <c r="GM3" s="307"/>
      <c r="GN3" s="307"/>
      <c r="GO3" s="307"/>
      <c r="GP3" s="307"/>
      <c r="GQ3" s="307"/>
      <c r="GR3" s="307"/>
      <c r="GS3" s="53" t="s">
        <v>153</v>
      </c>
      <c r="GT3" s="58"/>
      <c r="GU3" s="58"/>
      <c r="GV3" s="58"/>
      <c r="GW3" s="55" t="s">
        <v>153</v>
      </c>
      <c r="GX3" s="79"/>
      <c r="GY3" s="307" t="s">
        <v>153</v>
      </c>
      <c r="GZ3" s="307"/>
      <c r="HA3" s="307"/>
      <c r="HB3" s="307"/>
      <c r="HC3" s="307"/>
      <c r="HD3" s="307"/>
      <c r="HE3" s="307"/>
      <c r="HF3" s="307"/>
      <c r="HG3" s="307"/>
      <c r="HH3" s="307"/>
      <c r="HI3" s="307"/>
      <c r="HJ3" s="307"/>
      <c r="HK3" s="307"/>
      <c r="HL3" s="307"/>
      <c r="HM3" s="55"/>
      <c r="HN3" s="55" t="s">
        <v>202</v>
      </c>
      <c r="HO3" s="307" t="s">
        <v>153</v>
      </c>
      <c r="HP3" s="307"/>
      <c r="HQ3" s="307"/>
      <c r="HR3" s="307"/>
      <c r="HS3" s="307"/>
      <c r="HT3" s="307"/>
      <c r="HU3" s="307"/>
      <c r="HV3" s="307" t="s">
        <v>173</v>
      </c>
      <c r="HW3" s="307"/>
      <c r="HX3" s="307"/>
      <c r="HY3" s="307"/>
      <c r="HZ3" s="307"/>
      <c r="IA3" s="307"/>
      <c r="IB3" s="307"/>
      <c r="IC3" s="377" t="s">
        <v>173</v>
      </c>
      <c r="ID3" s="377"/>
      <c r="IE3" s="377"/>
      <c r="IF3" s="54"/>
      <c r="IG3" s="54" t="s">
        <v>173</v>
      </c>
      <c r="IH3" s="247" t="s">
        <v>201</v>
      </c>
      <c r="II3" s="247"/>
      <c r="IJ3" s="247"/>
      <c r="IK3" s="247"/>
      <c r="IL3" s="247"/>
      <c r="IM3" s="54"/>
      <c r="JN3" s="307" t="s">
        <v>175</v>
      </c>
      <c r="JO3" s="307"/>
      <c r="JP3" s="307"/>
      <c r="JQ3" s="307"/>
      <c r="JR3" s="79"/>
      <c r="JS3" s="79"/>
      <c r="JT3" s="79"/>
      <c r="JU3" s="79"/>
      <c r="JV3" s="79"/>
      <c r="JW3" s="79"/>
      <c r="JX3" s="79"/>
      <c r="JY3" s="79"/>
      <c r="JZ3" s="79"/>
      <c r="KA3" s="79"/>
      <c r="KB3" s="79"/>
      <c r="KC3" s="79"/>
      <c r="KD3" s="79"/>
      <c r="KE3" s="79"/>
      <c r="KF3" s="79"/>
      <c r="KG3" s="79"/>
      <c r="KH3" s="79"/>
      <c r="KI3" s="79"/>
      <c r="KJ3" s="79"/>
      <c r="KK3" s="79"/>
      <c r="KL3" s="79"/>
      <c r="KM3" s="79"/>
      <c r="KN3" s="79"/>
      <c r="KO3" s="79"/>
      <c r="KP3" s="79"/>
      <c r="KQ3" s="55"/>
      <c r="KR3" s="55"/>
      <c r="KS3" s="55"/>
      <c r="KT3" s="1"/>
      <c r="KU3" s="1"/>
      <c r="KV3" s="1"/>
      <c r="KW3" s="211" t="s">
        <v>176</v>
      </c>
      <c r="KX3" s="212"/>
      <c r="KY3" s="212"/>
      <c r="KZ3" s="212"/>
      <c r="LA3" s="212"/>
      <c r="LB3" s="212"/>
      <c r="LC3" s="212"/>
      <c r="LD3" s="212"/>
      <c r="LE3" s="212"/>
      <c r="LF3" s="212"/>
      <c r="LG3" s="212"/>
      <c r="LH3" s="212"/>
      <c r="LI3" s="212"/>
      <c r="LJ3" s="212"/>
      <c r="LK3" s="212"/>
      <c r="LL3" s="212"/>
      <c r="LM3" s="212"/>
      <c r="LN3" s="212"/>
      <c r="LO3" s="212"/>
      <c r="LP3" s="212"/>
      <c r="LQ3" s="212"/>
      <c r="LR3" s="212"/>
      <c r="LS3" s="212"/>
      <c r="LT3" s="212"/>
      <c r="LU3" s="212"/>
      <c r="LV3" s="212"/>
      <c r="LW3" s="212"/>
      <c r="LX3" s="212"/>
      <c r="LY3" s="212"/>
      <c r="LZ3" s="212"/>
      <c r="MA3" s="213"/>
      <c r="MB3" s="42"/>
      <c r="MC3" s="62"/>
      <c r="MD3" s="72"/>
      <c r="ME3" s="54"/>
      <c r="MF3" s="43"/>
      <c r="OT3" s="247"/>
      <c r="OU3" s="247"/>
      <c r="OV3" s="247"/>
      <c r="OW3" s="247"/>
      <c r="OX3" s="247"/>
      <c r="OY3" s="247"/>
      <c r="OZ3" s="247"/>
    </row>
    <row r="4" spans="1:539" s="5" customFormat="1" ht="36.75" customHeight="1" x14ac:dyDescent="0.2">
      <c r="A4" s="151"/>
      <c r="B4" s="268"/>
      <c r="C4" s="265">
        <v>211</v>
      </c>
      <c r="D4" s="271" t="s">
        <v>0</v>
      </c>
      <c r="E4" s="271"/>
      <c r="F4" s="163"/>
      <c r="G4" s="272" t="s">
        <v>15</v>
      </c>
      <c r="H4" s="275">
        <v>266</v>
      </c>
      <c r="I4" s="272" t="s">
        <v>43</v>
      </c>
      <c r="J4" s="272" t="s">
        <v>42</v>
      </c>
      <c r="K4" s="272" t="s">
        <v>253</v>
      </c>
      <c r="L4" s="272" t="s">
        <v>254</v>
      </c>
      <c r="M4" s="265">
        <v>213</v>
      </c>
      <c r="N4" s="271" t="s">
        <v>0</v>
      </c>
      <c r="O4" s="271"/>
      <c r="P4" s="275" t="s">
        <v>28</v>
      </c>
      <c r="Q4" s="275" t="s">
        <v>21</v>
      </c>
      <c r="R4" s="265" t="s">
        <v>44</v>
      </c>
      <c r="S4" s="265" t="s">
        <v>45</v>
      </c>
      <c r="T4" s="265" t="s">
        <v>190</v>
      </c>
      <c r="U4" s="265" t="s">
        <v>46</v>
      </c>
      <c r="V4" s="265" t="s">
        <v>49</v>
      </c>
      <c r="W4" s="272" t="s">
        <v>24</v>
      </c>
      <c r="X4" s="272" t="s">
        <v>20</v>
      </c>
      <c r="Y4" s="166"/>
      <c r="Z4" s="166"/>
      <c r="AA4" s="272" t="s">
        <v>32</v>
      </c>
      <c r="AB4" s="272" t="s">
        <v>19</v>
      </c>
      <c r="AC4" s="272" t="s">
        <v>18</v>
      </c>
      <c r="AD4" s="272" t="s">
        <v>17</v>
      </c>
      <c r="AE4" s="166"/>
      <c r="AF4" s="272" t="s">
        <v>16</v>
      </c>
      <c r="AG4" s="272" t="s">
        <v>31</v>
      </c>
      <c r="AH4" s="163"/>
      <c r="AI4" s="272" t="s">
        <v>4</v>
      </c>
      <c r="AJ4" s="272" t="s">
        <v>5</v>
      </c>
      <c r="AK4" s="272" t="s">
        <v>6</v>
      </c>
      <c r="AL4" s="272" t="s">
        <v>7</v>
      </c>
      <c r="AM4" s="272" t="s">
        <v>8</v>
      </c>
      <c r="AN4" s="272" t="s">
        <v>9</v>
      </c>
      <c r="AO4" s="272" t="s">
        <v>33</v>
      </c>
      <c r="AP4" s="272" t="s">
        <v>10</v>
      </c>
      <c r="AQ4" s="272" t="s">
        <v>11</v>
      </c>
      <c r="AR4" s="272" t="s">
        <v>12</v>
      </c>
      <c r="AS4" s="272" t="s">
        <v>13</v>
      </c>
      <c r="AT4" s="272" t="s">
        <v>14</v>
      </c>
      <c r="AU4" s="163"/>
      <c r="AV4" s="265" t="s">
        <v>47</v>
      </c>
      <c r="AW4" s="265" t="s">
        <v>48</v>
      </c>
      <c r="AX4" s="113"/>
      <c r="AY4" s="272" t="s">
        <v>37</v>
      </c>
      <c r="AZ4" s="272" t="s">
        <v>40</v>
      </c>
      <c r="BA4" s="272" t="s">
        <v>38</v>
      </c>
      <c r="BB4" s="272" t="s">
        <v>39</v>
      </c>
      <c r="BC4" s="272" t="s">
        <v>34</v>
      </c>
      <c r="BD4" s="208" t="s">
        <v>35</v>
      </c>
      <c r="BE4" s="272" t="s">
        <v>36</v>
      </c>
      <c r="BF4" s="272" t="s">
        <v>41</v>
      </c>
      <c r="BG4" s="312" t="s">
        <v>3</v>
      </c>
      <c r="BH4" s="208" t="s">
        <v>51</v>
      </c>
      <c r="BI4" s="208" t="s">
        <v>52</v>
      </c>
      <c r="BJ4" s="208" t="s">
        <v>53</v>
      </c>
      <c r="BK4" s="265" t="s">
        <v>54</v>
      </c>
      <c r="BL4" s="208" t="s">
        <v>55</v>
      </c>
      <c r="BM4" s="208" t="s">
        <v>56</v>
      </c>
      <c r="BN4" s="265">
        <v>266</v>
      </c>
      <c r="BO4" s="272" t="s">
        <v>57</v>
      </c>
      <c r="BP4" s="272" t="s">
        <v>58</v>
      </c>
      <c r="BQ4" s="275" t="s">
        <v>59</v>
      </c>
      <c r="BR4" s="275" t="s">
        <v>60</v>
      </c>
      <c r="BS4" s="287" t="s">
        <v>61</v>
      </c>
      <c r="BT4" s="288"/>
      <c r="BU4" s="289"/>
      <c r="BV4" s="319" t="s">
        <v>62</v>
      </c>
      <c r="BW4" s="319" t="s">
        <v>63</v>
      </c>
      <c r="BX4" s="319" t="s">
        <v>64</v>
      </c>
      <c r="BY4" s="319" t="s">
        <v>65</v>
      </c>
      <c r="BZ4" s="208" t="s">
        <v>66</v>
      </c>
      <c r="CA4" s="361" t="s">
        <v>67</v>
      </c>
      <c r="CB4" s="275">
        <v>225</v>
      </c>
      <c r="CC4" s="208" t="s">
        <v>68</v>
      </c>
      <c r="CD4" s="315" t="s">
        <v>0</v>
      </c>
      <c r="CE4" s="316"/>
      <c r="CF4" s="316"/>
      <c r="CG4" s="316"/>
      <c r="CH4" s="316"/>
      <c r="CI4" s="316"/>
      <c r="CJ4" s="316"/>
      <c r="CK4" s="316"/>
      <c r="CL4" s="316"/>
      <c r="CM4" s="316"/>
      <c r="CN4" s="316"/>
      <c r="CO4" s="316"/>
      <c r="CP4" s="316"/>
      <c r="CQ4" s="316"/>
      <c r="CR4" s="316"/>
      <c r="CS4" s="316"/>
      <c r="CT4" s="316"/>
      <c r="CU4" s="316"/>
      <c r="CV4" s="316"/>
      <c r="CW4" s="316"/>
      <c r="CX4" s="316"/>
      <c r="CY4" s="316"/>
      <c r="CZ4" s="316"/>
      <c r="DA4" s="316"/>
      <c r="DB4" s="316"/>
      <c r="DC4" s="316"/>
      <c r="DD4" s="316"/>
      <c r="DE4" s="316"/>
      <c r="DF4" s="316"/>
      <c r="DG4" s="316"/>
      <c r="DH4" s="316"/>
      <c r="DI4" s="316"/>
      <c r="DJ4" s="316"/>
      <c r="DK4" s="316"/>
      <c r="DL4" s="316"/>
      <c r="DM4" s="317"/>
      <c r="DN4" s="208" t="s">
        <v>69</v>
      </c>
      <c r="DO4" s="208" t="s">
        <v>70</v>
      </c>
      <c r="DP4" s="275">
        <v>226</v>
      </c>
      <c r="DQ4" s="296" t="s">
        <v>71</v>
      </c>
      <c r="DR4" s="296" t="s">
        <v>45</v>
      </c>
      <c r="DS4" s="296" t="s">
        <v>49</v>
      </c>
      <c r="DT4" s="285" t="s">
        <v>0</v>
      </c>
      <c r="DU4" s="285"/>
      <c r="DV4" s="285"/>
      <c r="DW4" s="285"/>
      <c r="DX4" s="285"/>
      <c r="DY4" s="285"/>
      <c r="DZ4" s="285"/>
      <c r="EA4" s="285"/>
      <c r="EB4" s="285"/>
      <c r="EC4" s="285"/>
      <c r="ED4" s="285"/>
      <c r="EE4" s="285"/>
      <c r="EF4" s="285"/>
      <c r="EG4" s="285"/>
      <c r="EH4" s="285"/>
      <c r="EI4" s="285"/>
      <c r="EJ4" s="285"/>
      <c r="EK4" s="285"/>
      <c r="EL4" s="285"/>
      <c r="EM4" s="285"/>
      <c r="EN4" s="285"/>
      <c r="EO4" s="285"/>
      <c r="EP4" s="285"/>
      <c r="EQ4" s="285"/>
      <c r="ER4" s="285"/>
      <c r="ES4" s="285"/>
      <c r="ET4" s="286"/>
      <c r="EU4" s="365" t="s">
        <v>72</v>
      </c>
      <c r="EV4" s="364" t="s">
        <v>168</v>
      </c>
      <c r="EW4" s="364" t="s">
        <v>169</v>
      </c>
      <c r="EX4" s="344" t="s">
        <v>170</v>
      </c>
      <c r="EY4" s="323" t="s">
        <v>73</v>
      </c>
      <c r="EZ4" s="156"/>
      <c r="FA4" s="166"/>
      <c r="FB4" s="166"/>
      <c r="FC4" s="166"/>
      <c r="FD4" s="166"/>
      <c r="FE4" s="275">
        <v>290</v>
      </c>
      <c r="FF4" s="170" t="s">
        <v>74</v>
      </c>
      <c r="FG4" s="170" t="s">
        <v>188</v>
      </c>
      <c r="FH4" s="170" t="s">
        <v>233</v>
      </c>
      <c r="FI4" s="275" t="s">
        <v>75</v>
      </c>
      <c r="FJ4" s="331" t="s">
        <v>76</v>
      </c>
      <c r="FK4" s="332"/>
      <c r="FL4" s="332"/>
      <c r="FM4" s="332"/>
      <c r="FN4" s="332"/>
      <c r="FO4" s="275" t="s">
        <v>77</v>
      </c>
      <c r="FP4" s="208" t="s">
        <v>78</v>
      </c>
      <c r="FQ4" s="208" t="s">
        <v>79</v>
      </c>
      <c r="FR4" s="275">
        <v>340</v>
      </c>
      <c r="FS4" s="170" t="s">
        <v>80</v>
      </c>
      <c r="FT4" s="208" t="s">
        <v>248</v>
      </c>
      <c r="FU4" s="208" t="s">
        <v>89</v>
      </c>
      <c r="FV4" s="208" t="s">
        <v>87</v>
      </c>
      <c r="FW4" s="208" t="s">
        <v>172</v>
      </c>
      <c r="FX4" s="170" t="s">
        <v>81</v>
      </c>
      <c r="FY4" s="170" t="s">
        <v>82</v>
      </c>
      <c r="FZ4" s="170" t="s">
        <v>220</v>
      </c>
      <c r="GA4" s="170" t="s">
        <v>83</v>
      </c>
      <c r="GB4" s="170" t="s">
        <v>84</v>
      </c>
      <c r="GC4" s="170" t="s">
        <v>85</v>
      </c>
      <c r="GD4" s="208" t="s">
        <v>86</v>
      </c>
      <c r="GE4" s="208" t="s">
        <v>88</v>
      </c>
      <c r="GF4" s="296" t="s">
        <v>90</v>
      </c>
      <c r="GG4" s="246" t="s">
        <v>91</v>
      </c>
      <c r="GH4" s="235" t="s">
        <v>207</v>
      </c>
      <c r="GI4" s="235" t="s">
        <v>92</v>
      </c>
      <c r="GJ4" s="236"/>
      <c r="GK4" s="237"/>
      <c r="GL4" s="235" t="s">
        <v>93</v>
      </c>
      <c r="GM4" s="236"/>
      <c r="GN4" s="236"/>
      <c r="GO4" s="236"/>
      <c r="GP4" s="236"/>
      <c r="GQ4" s="236"/>
      <c r="GR4" s="237"/>
      <c r="GS4" s="246" t="s">
        <v>258</v>
      </c>
      <c r="GT4" s="246"/>
      <c r="GU4" s="246"/>
      <c r="GV4" s="246"/>
      <c r="GW4" s="208" t="s">
        <v>208</v>
      </c>
      <c r="GX4" s="378" t="s">
        <v>193</v>
      </c>
      <c r="GY4" s="379"/>
      <c r="GZ4" s="379"/>
      <c r="HA4" s="379"/>
      <c r="HB4" s="379"/>
      <c r="HC4" s="379"/>
      <c r="HD4" s="379"/>
      <c r="HE4" s="379"/>
      <c r="HF4" s="379"/>
      <c r="HG4" s="379"/>
      <c r="HH4" s="379"/>
      <c r="HI4" s="379"/>
      <c r="HJ4" s="379"/>
      <c r="HK4" s="379"/>
      <c r="HL4" s="380"/>
      <c r="HM4" s="208" t="s">
        <v>231</v>
      </c>
      <c r="HN4" s="275" t="s">
        <v>219</v>
      </c>
      <c r="HO4" s="333" t="s">
        <v>209</v>
      </c>
      <c r="HP4" s="334"/>
      <c r="HQ4" s="334"/>
      <c r="HR4" s="334"/>
      <c r="HS4" s="334"/>
      <c r="HT4" s="334"/>
      <c r="HU4" s="335"/>
      <c r="HV4" s="322" t="s">
        <v>94</v>
      </c>
      <c r="HW4" s="322"/>
      <c r="HX4" s="322"/>
      <c r="HY4" s="322"/>
      <c r="HZ4" s="322"/>
      <c r="IA4" s="322"/>
      <c r="IB4" s="322"/>
      <c r="IC4" s="393" t="s">
        <v>95</v>
      </c>
      <c r="ID4" s="404"/>
      <c r="IE4" s="394"/>
      <c r="IF4" s="393" t="s">
        <v>96</v>
      </c>
      <c r="IG4" s="394"/>
      <c r="IH4" s="370" t="s">
        <v>197</v>
      </c>
      <c r="II4" s="371"/>
      <c r="IJ4" s="371"/>
      <c r="IK4" s="371"/>
      <c r="IL4" s="372"/>
      <c r="IM4" s="390" t="s">
        <v>213</v>
      </c>
      <c r="IN4" s="391"/>
      <c r="IO4" s="391"/>
      <c r="IP4" s="391"/>
      <c r="IQ4" s="391"/>
      <c r="IR4" s="391"/>
      <c r="IS4" s="392"/>
      <c r="IT4" s="226" t="s">
        <v>259</v>
      </c>
      <c r="IU4" s="227"/>
      <c r="IV4" s="228"/>
      <c r="IW4" s="226" t="s">
        <v>260</v>
      </c>
      <c r="IX4" s="227"/>
      <c r="IY4" s="227"/>
      <c r="IZ4" s="227"/>
      <c r="JA4" s="227"/>
      <c r="JB4" s="227"/>
      <c r="JC4" s="228"/>
      <c r="JD4" s="352" t="s">
        <v>210</v>
      </c>
      <c r="JE4" s="353"/>
      <c r="JF4" s="354"/>
      <c r="JG4" s="352" t="s">
        <v>236</v>
      </c>
      <c r="JH4" s="353"/>
      <c r="JI4" s="354"/>
      <c r="JJ4" s="352" t="s">
        <v>215</v>
      </c>
      <c r="JK4" s="353"/>
      <c r="JL4" s="354"/>
      <c r="JM4" s="187" t="s">
        <v>174</v>
      </c>
      <c r="JN4" s="195"/>
      <c r="JO4" s="195"/>
      <c r="JP4" s="195"/>
      <c r="JQ4" s="196"/>
      <c r="JR4" s="187" t="s">
        <v>268</v>
      </c>
      <c r="JS4" s="195"/>
      <c r="JT4" s="195"/>
      <c r="JU4" s="195"/>
      <c r="JV4" s="195"/>
      <c r="JW4" s="195"/>
      <c r="JX4" s="195"/>
      <c r="JY4" s="195"/>
      <c r="JZ4" s="195"/>
      <c r="KA4" s="195"/>
      <c r="KB4" s="195"/>
      <c r="KC4" s="195"/>
      <c r="KD4" s="195"/>
      <c r="KE4" s="195"/>
      <c r="KF4" s="195"/>
      <c r="KG4" s="195"/>
      <c r="KH4" s="195"/>
      <c r="KI4" s="195"/>
      <c r="KJ4" s="196"/>
      <c r="KK4" s="157"/>
      <c r="KL4" s="157"/>
      <c r="KM4" s="157"/>
      <c r="KN4" s="157"/>
      <c r="KO4" s="157"/>
      <c r="KP4" s="157"/>
      <c r="KQ4" s="184" t="s">
        <v>228</v>
      </c>
      <c r="KR4" s="173" t="s">
        <v>269</v>
      </c>
      <c r="KS4" s="173" t="s">
        <v>270</v>
      </c>
      <c r="KT4" s="173" t="s">
        <v>229</v>
      </c>
      <c r="KU4" s="173" t="s">
        <v>230</v>
      </c>
      <c r="KV4" s="192" t="s">
        <v>191</v>
      </c>
      <c r="KW4" s="192" t="s">
        <v>180</v>
      </c>
      <c r="KX4" s="192">
        <v>120</v>
      </c>
      <c r="KY4" s="192">
        <v>130</v>
      </c>
      <c r="KZ4" s="192">
        <v>140</v>
      </c>
      <c r="LA4" s="192">
        <v>150</v>
      </c>
      <c r="LB4" s="192">
        <v>180</v>
      </c>
      <c r="LC4" s="192">
        <v>410</v>
      </c>
      <c r="LD4" s="192">
        <v>440</v>
      </c>
      <c r="LE4" s="192" t="s">
        <v>181</v>
      </c>
      <c r="LF4" s="192">
        <v>211</v>
      </c>
      <c r="LG4" s="192">
        <v>212</v>
      </c>
      <c r="LH4" s="192">
        <v>213</v>
      </c>
      <c r="LI4" s="192" t="s">
        <v>60</v>
      </c>
      <c r="LJ4" s="214" t="s">
        <v>61</v>
      </c>
      <c r="LK4" s="215"/>
      <c r="LL4" s="216"/>
      <c r="LM4" s="223" t="s">
        <v>62</v>
      </c>
      <c r="LN4" s="223" t="s">
        <v>63</v>
      </c>
      <c r="LO4" s="223" t="s">
        <v>64</v>
      </c>
      <c r="LP4" s="192" t="s">
        <v>66</v>
      </c>
      <c r="LQ4" s="192">
        <v>224</v>
      </c>
      <c r="LR4" s="192">
        <v>225</v>
      </c>
      <c r="LS4" s="192">
        <v>226</v>
      </c>
      <c r="LT4" s="192">
        <v>228</v>
      </c>
      <c r="LU4" s="192">
        <v>291</v>
      </c>
      <c r="LV4" s="192">
        <v>290</v>
      </c>
      <c r="LW4" s="192">
        <v>290</v>
      </c>
      <c r="LX4" s="192">
        <v>310</v>
      </c>
      <c r="LY4" s="192" t="s">
        <v>177</v>
      </c>
      <c r="LZ4" s="192" t="s">
        <v>178</v>
      </c>
      <c r="MA4" s="192">
        <v>340</v>
      </c>
      <c r="MB4" s="263" t="s">
        <v>192</v>
      </c>
      <c r="MC4" s="257" t="s">
        <v>179</v>
      </c>
      <c r="MD4" s="260" t="str">
        <f>'[1]15.02.2022'!MD4:MD9</f>
        <v>Старый план закупок</v>
      </c>
      <c r="ME4" s="189" t="s">
        <v>204</v>
      </c>
      <c r="MF4" s="189" t="s">
        <v>183</v>
      </c>
      <c r="MG4" s="256" t="s">
        <v>184</v>
      </c>
      <c r="MH4" s="256"/>
      <c r="MI4" s="256"/>
      <c r="MJ4" s="256"/>
      <c r="MK4" s="256"/>
      <c r="ML4" s="256"/>
      <c r="MM4" s="256"/>
      <c r="MN4" s="256"/>
      <c r="MO4" s="256"/>
      <c r="MP4" s="256"/>
      <c r="MQ4" s="256"/>
      <c r="MR4" s="256"/>
      <c r="MS4" s="256"/>
      <c r="MT4" s="256"/>
      <c r="MU4" s="199" t="s">
        <v>187</v>
      </c>
      <c r="MV4" s="202" t="s">
        <v>185</v>
      </c>
      <c r="MW4" s="202"/>
      <c r="MX4" s="202"/>
      <c r="MY4" s="202"/>
      <c r="MZ4" s="202"/>
      <c r="NA4" s="202"/>
      <c r="NB4" s="202"/>
      <c r="NC4" s="202"/>
      <c r="ND4" s="202"/>
      <c r="NE4" s="202"/>
      <c r="NF4" s="202"/>
      <c r="NG4" s="202"/>
      <c r="NH4" s="202"/>
      <c r="NI4" s="202"/>
      <c r="NJ4" s="205"/>
      <c r="NK4" s="203" t="s">
        <v>186</v>
      </c>
      <c r="NL4" s="203"/>
      <c r="NM4" s="203"/>
      <c r="NN4" s="203"/>
      <c r="NO4" s="203"/>
      <c r="NP4" s="203"/>
      <c r="NQ4" s="203"/>
      <c r="NR4" s="203"/>
      <c r="NS4" s="203"/>
      <c r="NT4" s="203"/>
      <c r="NU4" s="203"/>
      <c r="NV4" s="203"/>
      <c r="NW4" s="203"/>
      <c r="NX4" s="204"/>
      <c r="NY4" s="248" t="s">
        <v>234</v>
      </c>
      <c r="NZ4" s="203" t="s">
        <v>189</v>
      </c>
      <c r="OA4" s="251" t="s">
        <v>1</v>
      </c>
      <c r="OB4" s="252"/>
      <c r="OC4" s="252"/>
      <c r="OD4" s="252"/>
      <c r="OE4" s="252"/>
      <c r="OF4" s="252"/>
      <c r="OG4" s="252"/>
      <c r="OH4" s="252"/>
      <c r="OI4" s="252"/>
      <c r="OJ4" s="252"/>
      <c r="OK4" s="252"/>
      <c r="OL4" s="252"/>
      <c r="OM4" s="252"/>
      <c r="ON4" s="252"/>
      <c r="OO4" s="252"/>
      <c r="OP4" s="252"/>
      <c r="OQ4" s="252"/>
      <c r="OR4" s="252"/>
      <c r="OU4" s="253" t="s">
        <v>221</v>
      </c>
      <c r="OV4" s="254"/>
      <c r="OW4" s="254"/>
      <c r="OX4" s="255"/>
      <c r="OY4" s="114" t="s">
        <v>222</v>
      </c>
      <c r="OZ4" s="115" t="s">
        <v>223</v>
      </c>
      <c r="PA4" s="116"/>
      <c r="PW4" s="176"/>
      <c r="PX4" s="176"/>
      <c r="PY4" s="176"/>
      <c r="RP4" s="177" t="s">
        <v>239</v>
      </c>
      <c r="RQ4" s="177"/>
      <c r="RR4" s="177"/>
      <c r="RS4" s="177"/>
    </row>
    <row r="5" spans="1:539" s="5" customFormat="1" ht="36.75" customHeight="1" x14ac:dyDescent="0.2">
      <c r="A5" s="151"/>
      <c r="B5" s="269"/>
      <c r="C5" s="266"/>
      <c r="D5" s="275" t="s">
        <v>25</v>
      </c>
      <c r="E5" s="275" t="s">
        <v>251</v>
      </c>
      <c r="F5" s="164"/>
      <c r="G5" s="273"/>
      <c r="H5" s="276"/>
      <c r="I5" s="273"/>
      <c r="J5" s="273"/>
      <c r="K5" s="273"/>
      <c r="L5" s="273"/>
      <c r="M5" s="266"/>
      <c r="N5" s="275" t="s">
        <v>26</v>
      </c>
      <c r="O5" s="275" t="s">
        <v>252</v>
      </c>
      <c r="P5" s="276"/>
      <c r="Q5" s="276"/>
      <c r="R5" s="266"/>
      <c r="S5" s="266"/>
      <c r="T5" s="266"/>
      <c r="U5" s="266"/>
      <c r="V5" s="266"/>
      <c r="W5" s="273"/>
      <c r="X5" s="273"/>
      <c r="Y5" s="273" t="s">
        <v>261</v>
      </c>
      <c r="Z5" s="273" t="s">
        <v>29</v>
      </c>
      <c r="AA5" s="273"/>
      <c r="AB5" s="273"/>
      <c r="AC5" s="273"/>
      <c r="AD5" s="273"/>
      <c r="AE5" s="273" t="s">
        <v>30</v>
      </c>
      <c r="AF5" s="273"/>
      <c r="AG5" s="273"/>
      <c r="AH5" s="164"/>
      <c r="AI5" s="273"/>
      <c r="AJ5" s="273"/>
      <c r="AK5" s="273"/>
      <c r="AL5" s="273"/>
      <c r="AM5" s="273"/>
      <c r="AN5" s="273"/>
      <c r="AO5" s="273"/>
      <c r="AP5" s="273"/>
      <c r="AQ5" s="273"/>
      <c r="AR5" s="273"/>
      <c r="AS5" s="273"/>
      <c r="AT5" s="273"/>
      <c r="AU5" s="164"/>
      <c r="AV5" s="266"/>
      <c r="AW5" s="266"/>
      <c r="AX5" s="9"/>
      <c r="AY5" s="273"/>
      <c r="AZ5" s="273"/>
      <c r="BA5" s="273"/>
      <c r="BB5" s="273"/>
      <c r="BC5" s="273"/>
      <c r="BD5" s="209"/>
      <c r="BE5" s="273"/>
      <c r="BF5" s="273"/>
      <c r="BG5" s="313"/>
      <c r="BH5" s="209"/>
      <c r="BI5" s="209"/>
      <c r="BJ5" s="209"/>
      <c r="BK5" s="266"/>
      <c r="BL5" s="209"/>
      <c r="BM5" s="209"/>
      <c r="BN5" s="266"/>
      <c r="BO5" s="273"/>
      <c r="BP5" s="273"/>
      <c r="BQ5" s="276"/>
      <c r="BR5" s="276"/>
      <c r="BS5" s="290"/>
      <c r="BT5" s="291"/>
      <c r="BU5" s="292"/>
      <c r="BV5" s="320"/>
      <c r="BW5" s="320"/>
      <c r="BX5" s="320"/>
      <c r="BY5" s="320"/>
      <c r="BZ5" s="209"/>
      <c r="CA5" s="362"/>
      <c r="CB5" s="276"/>
      <c r="CC5" s="209"/>
      <c r="CD5" s="278" t="s">
        <v>97</v>
      </c>
      <c r="CE5" s="278" t="s">
        <v>98</v>
      </c>
      <c r="CF5" s="279" t="s">
        <v>99</v>
      </c>
      <c r="CG5" s="278" t="s">
        <v>244</v>
      </c>
      <c r="CH5" s="278" t="s">
        <v>100</v>
      </c>
      <c r="CI5" s="309" t="s">
        <v>101</v>
      </c>
      <c r="CJ5" s="278" t="s">
        <v>102</v>
      </c>
      <c r="CK5" s="278" t="s">
        <v>103</v>
      </c>
      <c r="CL5" s="279" t="s">
        <v>104</v>
      </c>
      <c r="CM5" s="279" t="s">
        <v>105</v>
      </c>
      <c r="CN5" s="279" t="s">
        <v>106</v>
      </c>
      <c r="CO5" s="279" t="s">
        <v>107</v>
      </c>
      <c r="CP5" s="279" t="s">
        <v>108</v>
      </c>
      <c r="CQ5" s="278" t="s">
        <v>109</v>
      </c>
      <c r="CR5" s="278" t="s">
        <v>110</v>
      </c>
      <c r="CS5" s="278" t="s">
        <v>111</v>
      </c>
      <c r="CT5" s="278" t="s">
        <v>112</v>
      </c>
      <c r="CU5" s="278" t="s">
        <v>113</v>
      </c>
      <c r="CV5" s="278" t="s">
        <v>114</v>
      </c>
      <c r="CW5" s="279" t="s">
        <v>115</v>
      </c>
      <c r="CX5" s="278" t="s">
        <v>116</v>
      </c>
      <c r="CY5" s="278" t="s">
        <v>117</v>
      </c>
      <c r="CZ5" s="278" t="s">
        <v>118</v>
      </c>
      <c r="DA5" s="278" t="s">
        <v>119</v>
      </c>
      <c r="DB5" s="279" t="s">
        <v>120</v>
      </c>
      <c r="DC5" s="278" t="s">
        <v>121</v>
      </c>
      <c r="DD5" s="279" t="s">
        <v>122</v>
      </c>
      <c r="DE5" s="279" t="s">
        <v>123</v>
      </c>
      <c r="DF5" s="318" t="s">
        <v>124</v>
      </c>
      <c r="DG5" s="278" t="s">
        <v>195</v>
      </c>
      <c r="DH5" s="278" t="s">
        <v>196</v>
      </c>
      <c r="DI5" s="278" t="s">
        <v>225</v>
      </c>
      <c r="DJ5" s="279" t="s">
        <v>125</v>
      </c>
      <c r="DK5" s="246" t="s">
        <v>126</v>
      </c>
      <c r="DL5" s="246" t="s">
        <v>203</v>
      </c>
      <c r="DM5" s="177" t="s">
        <v>127</v>
      </c>
      <c r="DN5" s="209"/>
      <c r="DO5" s="209"/>
      <c r="DP5" s="276"/>
      <c r="DQ5" s="297"/>
      <c r="DR5" s="297"/>
      <c r="DS5" s="297"/>
      <c r="DT5" s="285"/>
      <c r="DU5" s="285"/>
      <c r="DV5" s="285"/>
      <c r="DW5" s="285"/>
      <c r="DX5" s="285"/>
      <c r="DY5" s="285"/>
      <c r="DZ5" s="285"/>
      <c r="EA5" s="285"/>
      <c r="EB5" s="285"/>
      <c r="EC5" s="285"/>
      <c r="ED5" s="285"/>
      <c r="EE5" s="285"/>
      <c r="EF5" s="285"/>
      <c r="EG5" s="285"/>
      <c r="EH5" s="285"/>
      <c r="EI5" s="285"/>
      <c r="EJ5" s="285"/>
      <c r="EK5" s="285"/>
      <c r="EL5" s="285"/>
      <c r="EM5" s="285"/>
      <c r="EN5" s="285"/>
      <c r="EO5" s="285"/>
      <c r="EP5" s="285"/>
      <c r="EQ5" s="285"/>
      <c r="ER5" s="285"/>
      <c r="ES5" s="285"/>
      <c r="ET5" s="286"/>
      <c r="EU5" s="366"/>
      <c r="EV5" s="209"/>
      <c r="EW5" s="209"/>
      <c r="EX5" s="345"/>
      <c r="EY5" s="324"/>
      <c r="EZ5" s="146"/>
      <c r="FA5" s="148"/>
      <c r="FB5" s="148"/>
      <c r="FC5" s="148"/>
      <c r="FD5" s="148"/>
      <c r="FE5" s="276"/>
      <c r="FF5" s="171"/>
      <c r="FG5" s="171"/>
      <c r="FH5" s="171"/>
      <c r="FI5" s="276"/>
      <c r="FJ5" s="328" t="s">
        <v>182</v>
      </c>
      <c r="FK5" s="326" t="s">
        <v>128</v>
      </c>
      <c r="FL5" s="368" t="s">
        <v>131</v>
      </c>
      <c r="FM5" s="326" t="s">
        <v>130</v>
      </c>
      <c r="FN5" s="326" t="s">
        <v>129</v>
      </c>
      <c r="FO5" s="276"/>
      <c r="FP5" s="209"/>
      <c r="FQ5" s="209"/>
      <c r="FR5" s="276"/>
      <c r="FS5" s="171"/>
      <c r="FT5" s="209"/>
      <c r="FU5" s="209"/>
      <c r="FV5" s="209"/>
      <c r="FW5" s="209"/>
      <c r="FX5" s="171"/>
      <c r="FY5" s="171"/>
      <c r="FZ5" s="171"/>
      <c r="GA5" s="171"/>
      <c r="GB5" s="171"/>
      <c r="GC5" s="171"/>
      <c r="GD5" s="209"/>
      <c r="GE5" s="209"/>
      <c r="GF5" s="297"/>
      <c r="GG5" s="246"/>
      <c r="GH5" s="308"/>
      <c r="GI5" s="238"/>
      <c r="GJ5" s="239"/>
      <c r="GK5" s="240"/>
      <c r="GL5" s="308"/>
      <c r="GM5" s="342"/>
      <c r="GN5" s="342"/>
      <c r="GO5" s="342"/>
      <c r="GP5" s="342"/>
      <c r="GQ5" s="342"/>
      <c r="GR5" s="343"/>
      <c r="GS5" s="246"/>
      <c r="GT5" s="246"/>
      <c r="GU5" s="246"/>
      <c r="GV5" s="246"/>
      <c r="GW5" s="209"/>
      <c r="GX5" s="381"/>
      <c r="GY5" s="382"/>
      <c r="GZ5" s="382"/>
      <c r="HA5" s="382"/>
      <c r="HB5" s="382"/>
      <c r="HC5" s="382"/>
      <c r="HD5" s="382"/>
      <c r="HE5" s="382"/>
      <c r="HF5" s="382"/>
      <c r="HG5" s="382"/>
      <c r="HH5" s="382"/>
      <c r="HI5" s="382"/>
      <c r="HJ5" s="382"/>
      <c r="HK5" s="382"/>
      <c r="HL5" s="383"/>
      <c r="HM5" s="209"/>
      <c r="HN5" s="276"/>
      <c r="HO5" s="336"/>
      <c r="HP5" s="337"/>
      <c r="HQ5" s="337"/>
      <c r="HR5" s="337"/>
      <c r="HS5" s="337"/>
      <c r="HT5" s="337"/>
      <c r="HU5" s="338"/>
      <c r="HV5" s="322"/>
      <c r="HW5" s="322"/>
      <c r="HX5" s="322"/>
      <c r="HY5" s="322"/>
      <c r="HZ5" s="322"/>
      <c r="IA5" s="322"/>
      <c r="IB5" s="322"/>
      <c r="IC5" s="373"/>
      <c r="ID5" s="371"/>
      <c r="IE5" s="372"/>
      <c r="IF5" s="374"/>
      <c r="IG5" s="376"/>
      <c r="IH5" s="373"/>
      <c r="II5" s="371"/>
      <c r="IJ5" s="371"/>
      <c r="IK5" s="371"/>
      <c r="IL5" s="372"/>
      <c r="IM5" s="390"/>
      <c r="IN5" s="391"/>
      <c r="IO5" s="391"/>
      <c r="IP5" s="391"/>
      <c r="IQ5" s="391"/>
      <c r="IR5" s="391"/>
      <c r="IS5" s="392"/>
      <c r="IT5" s="229"/>
      <c r="IU5" s="230"/>
      <c r="IV5" s="231"/>
      <c r="IW5" s="229"/>
      <c r="IX5" s="230"/>
      <c r="IY5" s="230"/>
      <c r="IZ5" s="230"/>
      <c r="JA5" s="230"/>
      <c r="JB5" s="230"/>
      <c r="JC5" s="231"/>
      <c r="JD5" s="355"/>
      <c r="JE5" s="356"/>
      <c r="JF5" s="357"/>
      <c r="JG5" s="355"/>
      <c r="JH5" s="356"/>
      <c r="JI5" s="357"/>
      <c r="JJ5" s="355"/>
      <c r="JK5" s="356"/>
      <c r="JL5" s="357"/>
      <c r="JM5" s="387"/>
      <c r="JN5" s="388"/>
      <c r="JO5" s="388"/>
      <c r="JP5" s="388"/>
      <c r="JQ5" s="389"/>
      <c r="JR5" s="188"/>
      <c r="JS5" s="197"/>
      <c r="JT5" s="197"/>
      <c r="JU5" s="197"/>
      <c r="JV5" s="197"/>
      <c r="JW5" s="197"/>
      <c r="JX5" s="197"/>
      <c r="JY5" s="197"/>
      <c r="JZ5" s="197"/>
      <c r="KA5" s="197"/>
      <c r="KB5" s="197"/>
      <c r="KC5" s="197"/>
      <c r="KD5" s="197"/>
      <c r="KE5" s="197"/>
      <c r="KF5" s="197"/>
      <c r="KG5" s="197"/>
      <c r="KH5" s="197"/>
      <c r="KI5" s="197"/>
      <c r="KJ5" s="198"/>
      <c r="KK5" s="158"/>
      <c r="KL5" s="158"/>
      <c r="KM5" s="158"/>
      <c r="KN5" s="158"/>
      <c r="KO5" s="158"/>
      <c r="KP5" s="158"/>
      <c r="KQ5" s="185"/>
      <c r="KR5" s="174"/>
      <c r="KS5" s="174"/>
      <c r="KT5" s="174"/>
      <c r="KU5" s="174"/>
      <c r="KV5" s="193"/>
      <c r="KW5" s="193"/>
      <c r="KX5" s="193"/>
      <c r="KY5" s="193"/>
      <c r="KZ5" s="193"/>
      <c r="LA5" s="193"/>
      <c r="LB5" s="193"/>
      <c r="LC5" s="193"/>
      <c r="LD5" s="193"/>
      <c r="LE5" s="193"/>
      <c r="LF5" s="193"/>
      <c r="LG5" s="193"/>
      <c r="LH5" s="193"/>
      <c r="LI5" s="193"/>
      <c r="LJ5" s="217"/>
      <c r="LK5" s="218"/>
      <c r="LL5" s="219"/>
      <c r="LM5" s="224"/>
      <c r="LN5" s="224"/>
      <c r="LO5" s="224"/>
      <c r="LP5" s="193"/>
      <c r="LQ5" s="193"/>
      <c r="LR5" s="193"/>
      <c r="LS5" s="193"/>
      <c r="LT5" s="193"/>
      <c r="LU5" s="193"/>
      <c r="LV5" s="193"/>
      <c r="LW5" s="193"/>
      <c r="LX5" s="193"/>
      <c r="LY5" s="193"/>
      <c r="LZ5" s="193"/>
      <c r="MA5" s="193"/>
      <c r="MB5" s="263"/>
      <c r="MC5" s="258"/>
      <c r="MD5" s="261"/>
      <c r="ME5" s="190"/>
      <c r="MF5" s="190"/>
      <c r="MG5" s="256"/>
      <c r="MH5" s="256"/>
      <c r="MI5" s="256"/>
      <c r="MJ5" s="256"/>
      <c r="MK5" s="256"/>
      <c r="ML5" s="256"/>
      <c r="MM5" s="256"/>
      <c r="MN5" s="256"/>
      <c r="MO5" s="256"/>
      <c r="MP5" s="256"/>
      <c r="MQ5" s="256"/>
      <c r="MR5" s="256"/>
      <c r="MS5" s="256"/>
      <c r="MT5" s="256"/>
      <c r="MU5" s="200"/>
      <c r="MV5" s="202"/>
      <c r="MW5" s="202"/>
      <c r="MX5" s="202"/>
      <c r="MY5" s="202"/>
      <c r="MZ5" s="202"/>
      <c r="NA5" s="202"/>
      <c r="NB5" s="202"/>
      <c r="NC5" s="202"/>
      <c r="ND5" s="202"/>
      <c r="NE5" s="202"/>
      <c r="NF5" s="202"/>
      <c r="NG5" s="202"/>
      <c r="NH5" s="202"/>
      <c r="NI5" s="202"/>
      <c r="NJ5" s="206"/>
      <c r="NK5" s="203"/>
      <c r="NL5" s="203"/>
      <c r="NM5" s="203"/>
      <c r="NN5" s="203"/>
      <c r="NO5" s="203"/>
      <c r="NP5" s="203"/>
      <c r="NQ5" s="203"/>
      <c r="NR5" s="203"/>
      <c r="NS5" s="203"/>
      <c r="NT5" s="203"/>
      <c r="NU5" s="203"/>
      <c r="NV5" s="203"/>
      <c r="NW5" s="203"/>
      <c r="NX5" s="204"/>
      <c r="NY5" s="249"/>
      <c r="NZ5" s="203"/>
      <c r="OA5" s="251"/>
      <c r="OB5" s="252"/>
      <c r="OC5" s="252"/>
      <c r="OD5" s="252"/>
      <c r="OE5" s="252"/>
      <c r="OF5" s="252"/>
      <c r="OG5" s="252"/>
      <c r="OH5" s="252"/>
      <c r="OI5" s="252"/>
      <c r="OJ5" s="252"/>
      <c r="OK5" s="252"/>
      <c r="OL5" s="252"/>
      <c r="OM5" s="252"/>
      <c r="ON5" s="252"/>
      <c r="OO5" s="252"/>
      <c r="OP5" s="252"/>
      <c r="OQ5" s="252"/>
      <c r="OR5" s="252"/>
      <c r="OS5" s="117"/>
      <c r="OT5" s="118"/>
      <c r="OU5" s="178" t="s">
        <v>245</v>
      </c>
      <c r="OV5" s="178">
        <v>244</v>
      </c>
      <c r="OW5" s="178">
        <v>243</v>
      </c>
      <c r="OX5" s="178">
        <v>247</v>
      </c>
      <c r="OY5" s="116"/>
      <c r="OZ5" s="117"/>
      <c r="PA5" s="116"/>
      <c r="PW5" s="176"/>
      <c r="PX5" s="176"/>
      <c r="PY5" s="176"/>
      <c r="RP5" s="177"/>
      <c r="RQ5" s="177"/>
      <c r="RR5" s="177"/>
      <c r="RS5" s="177"/>
    </row>
    <row r="6" spans="1:539" s="5" customFormat="1" ht="36.75" customHeight="1" x14ac:dyDescent="0.2">
      <c r="A6" s="151"/>
      <c r="B6" s="269"/>
      <c r="C6" s="266"/>
      <c r="D6" s="276"/>
      <c r="E6" s="276"/>
      <c r="F6" s="164"/>
      <c r="G6" s="273"/>
      <c r="H6" s="276"/>
      <c r="I6" s="273"/>
      <c r="J6" s="273"/>
      <c r="K6" s="273"/>
      <c r="L6" s="273"/>
      <c r="M6" s="266"/>
      <c r="N6" s="276"/>
      <c r="O6" s="276"/>
      <c r="P6" s="276"/>
      <c r="Q6" s="276"/>
      <c r="R6" s="266"/>
      <c r="S6" s="266"/>
      <c r="T6" s="266"/>
      <c r="U6" s="266"/>
      <c r="V6" s="266"/>
      <c r="W6" s="273"/>
      <c r="X6" s="273"/>
      <c r="Y6" s="273"/>
      <c r="Z6" s="273"/>
      <c r="AA6" s="273"/>
      <c r="AB6" s="273"/>
      <c r="AC6" s="273"/>
      <c r="AD6" s="273"/>
      <c r="AE6" s="273"/>
      <c r="AF6" s="273"/>
      <c r="AG6" s="273"/>
      <c r="AH6" s="164"/>
      <c r="AI6" s="273"/>
      <c r="AJ6" s="273"/>
      <c r="AK6" s="273"/>
      <c r="AL6" s="273"/>
      <c r="AM6" s="273"/>
      <c r="AN6" s="273"/>
      <c r="AO6" s="273"/>
      <c r="AP6" s="273"/>
      <c r="AQ6" s="273"/>
      <c r="AR6" s="273"/>
      <c r="AS6" s="273"/>
      <c r="AT6" s="273"/>
      <c r="AU6" s="164"/>
      <c r="AV6" s="266"/>
      <c r="AW6" s="266"/>
      <c r="AX6" s="9"/>
      <c r="AY6" s="273"/>
      <c r="AZ6" s="273"/>
      <c r="BA6" s="273"/>
      <c r="BB6" s="273"/>
      <c r="BC6" s="273"/>
      <c r="BD6" s="209"/>
      <c r="BE6" s="273"/>
      <c r="BF6" s="273"/>
      <c r="BG6" s="313"/>
      <c r="BH6" s="209"/>
      <c r="BI6" s="209"/>
      <c r="BJ6" s="209"/>
      <c r="BK6" s="266"/>
      <c r="BL6" s="209"/>
      <c r="BM6" s="209"/>
      <c r="BN6" s="266"/>
      <c r="BO6" s="273"/>
      <c r="BP6" s="273"/>
      <c r="BQ6" s="276"/>
      <c r="BR6" s="276"/>
      <c r="BS6" s="290"/>
      <c r="BT6" s="291"/>
      <c r="BU6" s="292"/>
      <c r="BV6" s="320"/>
      <c r="BW6" s="320"/>
      <c r="BX6" s="320"/>
      <c r="BY6" s="320"/>
      <c r="BZ6" s="209"/>
      <c r="CA6" s="362"/>
      <c r="CB6" s="276"/>
      <c r="CC6" s="209"/>
      <c r="CD6" s="278"/>
      <c r="CE6" s="278"/>
      <c r="CF6" s="280"/>
      <c r="CG6" s="278"/>
      <c r="CH6" s="278"/>
      <c r="CI6" s="310"/>
      <c r="CJ6" s="278"/>
      <c r="CK6" s="278"/>
      <c r="CL6" s="280"/>
      <c r="CM6" s="280"/>
      <c r="CN6" s="280"/>
      <c r="CO6" s="280"/>
      <c r="CP6" s="280"/>
      <c r="CQ6" s="278"/>
      <c r="CR6" s="278"/>
      <c r="CS6" s="278"/>
      <c r="CT6" s="278"/>
      <c r="CU6" s="278"/>
      <c r="CV6" s="278"/>
      <c r="CW6" s="280"/>
      <c r="CX6" s="278"/>
      <c r="CY6" s="278"/>
      <c r="CZ6" s="278"/>
      <c r="DA6" s="278"/>
      <c r="DB6" s="280"/>
      <c r="DC6" s="278"/>
      <c r="DD6" s="280"/>
      <c r="DE6" s="280"/>
      <c r="DF6" s="318"/>
      <c r="DG6" s="278"/>
      <c r="DH6" s="278"/>
      <c r="DI6" s="278"/>
      <c r="DJ6" s="209"/>
      <c r="DK6" s="246"/>
      <c r="DL6" s="246"/>
      <c r="DM6" s="177"/>
      <c r="DN6" s="209"/>
      <c r="DO6" s="209"/>
      <c r="DP6" s="276"/>
      <c r="DQ6" s="297"/>
      <c r="DR6" s="297"/>
      <c r="DS6" s="297"/>
      <c r="DT6" s="279" t="s">
        <v>271</v>
      </c>
      <c r="DU6" s="279" t="s">
        <v>132</v>
      </c>
      <c r="DV6" s="279" t="s">
        <v>133</v>
      </c>
      <c r="DW6" s="279" t="s">
        <v>134</v>
      </c>
      <c r="DX6" s="279" t="s">
        <v>226</v>
      </c>
      <c r="DY6" s="279" t="s">
        <v>135</v>
      </c>
      <c r="DZ6" s="279" t="s">
        <v>136</v>
      </c>
      <c r="EA6" s="279" t="s">
        <v>137</v>
      </c>
      <c r="EB6" s="279" t="s">
        <v>138</v>
      </c>
      <c r="EC6" s="279" t="s">
        <v>139</v>
      </c>
      <c r="ED6" s="279" t="s">
        <v>238</v>
      </c>
      <c r="EE6" s="279" t="s">
        <v>140</v>
      </c>
      <c r="EF6" s="279" t="s">
        <v>272</v>
      </c>
      <c r="EG6" s="279" t="s">
        <v>141</v>
      </c>
      <c r="EH6" s="279" t="s">
        <v>142</v>
      </c>
      <c r="EI6" s="279" t="s">
        <v>143</v>
      </c>
      <c r="EJ6" s="279" t="s">
        <v>262</v>
      </c>
      <c r="EK6" s="279" t="s">
        <v>232</v>
      </c>
      <c r="EL6" s="279" t="s">
        <v>144</v>
      </c>
      <c r="EM6" s="279" t="s">
        <v>224</v>
      </c>
      <c r="EN6" s="279" t="s">
        <v>273</v>
      </c>
      <c r="EO6" s="347" t="s">
        <v>145</v>
      </c>
      <c r="EP6" s="279" t="s">
        <v>146</v>
      </c>
      <c r="EQ6" s="279" t="s">
        <v>147</v>
      </c>
      <c r="ER6" s="170" t="s">
        <v>194</v>
      </c>
      <c r="ES6" s="279" t="s">
        <v>148</v>
      </c>
      <c r="ET6" s="282" t="s">
        <v>149</v>
      </c>
      <c r="EU6" s="366"/>
      <c r="EV6" s="209"/>
      <c r="EW6" s="209"/>
      <c r="EX6" s="345"/>
      <c r="EY6" s="324"/>
      <c r="EZ6" s="146"/>
      <c r="FA6" s="148"/>
      <c r="FB6" s="148"/>
      <c r="FC6" s="148"/>
      <c r="FD6" s="148"/>
      <c r="FE6" s="276"/>
      <c r="FF6" s="171"/>
      <c r="FG6" s="171"/>
      <c r="FH6" s="171"/>
      <c r="FI6" s="276"/>
      <c r="FJ6" s="329"/>
      <c r="FK6" s="326"/>
      <c r="FL6" s="368"/>
      <c r="FM6" s="326"/>
      <c r="FN6" s="326"/>
      <c r="FO6" s="276"/>
      <c r="FP6" s="209"/>
      <c r="FQ6" s="209"/>
      <c r="FR6" s="276"/>
      <c r="FS6" s="171"/>
      <c r="FT6" s="209"/>
      <c r="FU6" s="209"/>
      <c r="FV6" s="209"/>
      <c r="FW6" s="209"/>
      <c r="FX6" s="171"/>
      <c r="FY6" s="171"/>
      <c r="FZ6" s="171"/>
      <c r="GA6" s="171"/>
      <c r="GB6" s="171"/>
      <c r="GC6" s="171"/>
      <c r="GD6" s="209"/>
      <c r="GE6" s="209"/>
      <c r="GF6" s="297"/>
      <c r="GG6" s="246"/>
      <c r="GH6" s="308"/>
      <c r="GI6" s="208" t="s">
        <v>150</v>
      </c>
      <c r="GJ6" s="208" t="s">
        <v>151</v>
      </c>
      <c r="GK6" s="208" t="s">
        <v>1</v>
      </c>
      <c r="GL6" s="308"/>
      <c r="GM6" s="342"/>
      <c r="GN6" s="342"/>
      <c r="GO6" s="342"/>
      <c r="GP6" s="342"/>
      <c r="GQ6" s="342"/>
      <c r="GR6" s="343"/>
      <c r="GS6" s="246"/>
      <c r="GT6" s="246"/>
      <c r="GU6" s="246"/>
      <c r="GV6" s="246"/>
      <c r="GW6" s="209"/>
      <c r="GX6" s="381"/>
      <c r="GY6" s="382"/>
      <c r="GZ6" s="382"/>
      <c r="HA6" s="382"/>
      <c r="HB6" s="382"/>
      <c r="HC6" s="382"/>
      <c r="HD6" s="382"/>
      <c r="HE6" s="382"/>
      <c r="HF6" s="382"/>
      <c r="HG6" s="382"/>
      <c r="HH6" s="382"/>
      <c r="HI6" s="382"/>
      <c r="HJ6" s="382"/>
      <c r="HK6" s="382"/>
      <c r="HL6" s="383"/>
      <c r="HM6" s="209"/>
      <c r="HN6" s="276"/>
      <c r="HO6" s="336"/>
      <c r="HP6" s="337"/>
      <c r="HQ6" s="337"/>
      <c r="HR6" s="337"/>
      <c r="HS6" s="337"/>
      <c r="HT6" s="337"/>
      <c r="HU6" s="338"/>
      <c r="HV6" s="322"/>
      <c r="HW6" s="322"/>
      <c r="HX6" s="322"/>
      <c r="HY6" s="322"/>
      <c r="HZ6" s="322"/>
      <c r="IA6" s="322"/>
      <c r="IB6" s="322"/>
      <c r="IC6" s="373"/>
      <c r="ID6" s="371"/>
      <c r="IE6" s="372"/>
      <c r="IF6" s="395" t="str">
        <f>IM8</f>
        <v>Остаток на начало года</v>
      </c>
      <c r="IG6" s="396">
        <v>226</v>
      </c>
      <c r="IH6" s="373"/>
      <c r="II6" s="371"/>
      <c r="IJ6" s="371"/>
      <c r="IK6" s="371"/>
      <c r="IL6" s="372"/>
      <c r="IM6" s="119" t="s">
        <v>153</v>
      </c>
      <c r="IN6" s="119" t="s">
        <v>153</v>
      </c>
      <c r="IO6" s="120" t="s">
        <v>154</v>
      </c>
      <c r="IP6" s="120" t="s">
        <v>154</v>
      </c>
      <c r="IQ6" s="121" t="s">
        <v>155</v>
      </c>
      <c r="IR6" s="121" t="s">
        <v>155</v>
      </c>
      <c r="IS6" s="208" t="s">
        <v>1</v>
      </c>
      <c r="IT6" s="229"/>
      <c r="IU6" s="230"/>
      <c r="IV6" s="231"/>
      <c r="IW6" s="232"/>
      <c r="IX6" s="233"/>
      <c r="IY6" s="233"/>
      <c r="IZ6" s="233"/>
      <c r="JA6" s="233"/>
      <c r="JB6" s="233"/>
      <c r="JC6" s="234"/>
      <c r="JD6" s="122" t="s">
        <v>154</v>
      </c>
      <c r="JE6" s="120" t="s">
        <v>153</v>
      </c>
      <c r="JF6" s="246" t="s">
        <v>214</v>
      </c>
      <c r="JG6" s="123">
        <v>36892</v>
      </c>
      <c r="JH6" s="123">
        <v>36892</v>
      </c>
      <c r="JI6" s="358" t="s">
        <v>240</v>
      </c>
      <c r="JJ6" s="122" t="s">
        <v>154</v>
      </c>
      <c r="JK6" s="120" t="s">
        <v>153</v>
      </c>
      <c r="JL6" s="246" t="s">
        <v>218</v>
      </c>
      <c r="JM6" s="387"/>
      <c r="JN6" s="388"/>
      <c r="JO6" s="388"/>
      <c r="JP6" s="388"/>
      <c r="JQ6" s="389"/>
      <c r="JR6" s="181" t="s">
        <v>274</v>
      </c>
      <c r="JS6" s="182"/>
      <c r="JT6" s="182"/>
      <c r="JU6" s="182"/>
      <c r="JV6" s="182"/>
      <c r="JW6" s="183"/>
      <c r="JX6" s="181" t="s">
        <v>275</v>
      </c>
      <c r="JY6" s="182"/>
      <c r="JZ6" s="182"/>
      <c r="KA6" s="182"/>
      <c r="KB6" s="182"/>
      <c r="KC6" s="183"/>
      <c r="KD6" s="181" t="s">
        <v>276</v>
      </c>
      <c r="KE6" s="182"/>
      <c r="KF6" s="182"/>
      <c r="KG6" s="182"/>
      <c r="KH6" s="182"/>
      <c r="KI6" s="182"/>
      <c r="KJ6" s="184" t="s">
        <v>277</v>
      </c>
      <c r="KK6" s="158"/>
      <c r="KL6" s="158"/>
      <c r="KM6" s="158"/>
      <c r="KN6" s="158"/>
      <c r="KO6" s="158"/>
      <c r="KP6" s="158"/>
      <c r="KQ6" s="185"/>
      <c r="KR6" s="174"/>
      <c r="KS6" s="174"/>
      <c r="KT6" s="174"/>
      <c r="KU6" s="174"/>
      <c r="KV6" s="193"/>
      <c r="KW6" s="193"/>
      <c r="KX6" s="193"/>
      <c r="KY6" s="193"/>
      <c r="KZ6" s="193"/>
      <c r="LA6" s="193"/>
      <c r="LB6" s="193"/>
      <c r="LC6" s="193"/>
      <c r="LD6" s="193"/>
      <c r="LE6" s="193"/>
      <c r="LF6" s="193"/>
      <c r="LG6" s="193"/>
      <c r="LH6" s="193"/>
      <c r="LI6" s="193"/>
      <c r="LJ6" s="217"/>
      <c r="LK6" s="218"/>
      <c r="LL6" s="219"/>
      <c r="LM6" s="224"/>
      <c r="LN6" s="224"/>
      <c r="LO6" s="224"/>
      <c r="LP6" s="193"/>
      <c r="LQ6" s="193"/>
      <c r="LR6" s="193"/>
      <c r="LS6" s="193"/>
      <c r="LT6" s="193"/>
      <c r="LU6" s="193"/>
      <c r="LV6" s="193"/>
      <c r="LW6" s="193"/>
      <c r="LX6" s="193"/>
      <c r="LY6" s="193"/>
      <c r="LZ6" s="193"/>
      <c r="MA6" s="193"/>
      <c r="MB6" s="263"/>
      <c r="MC6" s="258"/>
      <c r="MD6" s="261"/>
      <c r="ME6" s="190"/>
      <c r="MF6" s="190"/>
      <c r="MG6" s="256"/>
      <c r="MH6" s="256"/>
      <c r="MI6" s="256"/>
      <c r="MJ6" s="256"/>
      <c r="MK6" s="256"/>
      <c r="ML6" s="256"/>
      <c r="MM6" s="256"/>
      <c r="MN6" s="256"/>
      <c r="MO6" s="256"/>
      <c r="MP6" s="256"/>
      <c r="MQ6" s="256"/>
      <c r="MR6" s="256"/>
      <c r="MS6" s="256"/>
      <c r="MT6" s="256"/>
      <c r="MU6" s="200"/>
      <c r="MV6" s="202"/>
      <c r="MW6" s="202"/>
      <c r="MX6" s="202"/>
      <c r="MY6" s="202"/>
      <c r="MZ6" s="202"/>
      <c r="NA6" s="202"/>
      <c r="NB6" s="202"/>
      <c r="NC6" s="202"/>
      <c r="ND6" s="202"/>
      <c r="NE6" s="202"/>
      <c r="NF6" s="202"/>
      <c r="NG6" s="202"/>
      <c r="NH6" s="202"/>
      <c r="NI6" s="202"/>
      <c r="NJ6" s="206"/>
      <c r="NK6" s="203"/>
      <c r="NL6" s="203"/>
      <c r="NM6" s="203"/>
      <c r="NN6" s="203"/>
      <c r="NO6" s="203"/>
      <c r="NP6" s="203"/>
      <c r="NQ6" s="203"/>
      <c r="NR6" s="203"/>
      <c r="NS6" s="203"/>
      <c r="NT6" s="203"/>
      <c r="NU6" s="203"/>
      <c r="NV6" s="203"/>
      <c r="NW6" s="203"/>
      <c r="NX6" s="204"/>
      <c r="NY6" s="249"/>
      <c r="NZ6" s="203"/>
      <c r="OA6" s="251"/>
      <c r="OB6" s="252"/>
      <c r="OC6" s="252"/>
      <c r="OD6" s="252"/>
      <c r="OE6" s="252"/>
      <c r="OF6" s="252"/>
      <c r="OG6" s="252"/>
      <c r="OH6" s="252"/>
      <c r="OI6" s="252"/>
      <c r="OJ6" s="252"/>
      <c r="OK6" s="252"/>
      <c r="OL6" s="252"/>
      <c r="OM6" s="252"/>
      <c r="ON6" s="252"/>
      <c r="OO6" s="252"/>
      <c r="OP6" s="252"/>
      <c r="OQ6" s="252"/>
      <c r="OR6" s="252"/>
      <c r="OS6" s="117"/>
      <c r="OT6" s="51"/>
      <c r="OU6" s="179"/>
      <c r="OV6" s="179"/>
      <c r="OW6" s="179"/>
      <c r="OX6" s="179"/>
      <c r="OY6" s="116"/>
      <c r="OZ6" s="117"/>
      <c r="PA6" s="116"/>
      <c r="PW6" s="176"/>
      <c r="PX6" s="176"/>
      <c r="PY6" s="176"/>
      <c r="RP6" s="177"/>
      <c r="RQ6" s="177"/>
      <c r="RR6" s="177"/>
      <c r="RS6" s="177"/>
    </row>
    <row r="7" spans="1:539" s="5" customFormat="1" ht="36.75" customHeight="1" x14ac:dyDescent="0.2">
      <c r="A7" s="151"/>
      <c r="B7" s="269"/>
      <c r="C7" s="266"/>
      <c r="D7" s="276"/>
      <c r="E7" s="276"/>
      <c r="F7" s="164"/>
      <c r="G7" s="273"/>
      <c r="H7" s="276"/>
      <c r="I7" s="273"/>
      <c r="J7" s="273"/>
      <c r="K7" s="273"/>
      <c r="L7" s="273"/>
      <c r="M7" s="266"/>
      <c r="N7" s="276"/>
      <c r="O7" s="276"/>
      <c r="P7" s="276"/>
      <c r="Q7" s="276"/>
      <c r="R7" s="266"/>
      <c r="S7" s="164"/>
      <c r="T7" s="164"/>
      <c r="U7" s="164"/>
      <c r="V7" s="164"/>
      <c r="W7" s="273"/>
      <c r="X7" s="273"/>
      <c r="Y7" s="273"/>
      <c r="Z7" s="273"/>
      <c r="AA7" s="273"/>
      <c r="AB7" s="273"/>
      <c r="AC7" s="273"/>
      <c r="AD7" s="273"/>
      <c r="AE7" s="273"/>
      <c r="AF7" s="273"/>
      <c r="AG7" s="273"/>
      <c r="AH7" s="164"/>
      <c r="AI7" s="273"/>
      <c r="AJ7" s="273"/>
      <c r="AK7" s="273"/>
      <c r="AL7" s="273"/>
      <c r="AM7" s="273"/>
      <c r="AN7" s="273"/>
      <c r="AO7" s="273"/>
      <c r="AP7" s="273"/>
      <c r="AQ7" s="273"/>
      <c r="AR7" s="273"/>
      <c r="AS7" s="273"/>
      <c r="AT7" s="273"/>
      <c r="AU7" s="164"/>
      <c r="AV7" s="266"/>
      <c r="AW7" s="266"/>
      <c r="AX7" s="9"/>
      <c r="AY7" s="273"/>
      <c r="AZ7" s="273"/>
      <c r="BA7" s="273"/>
      <c r="BB7" s="273"/>
      <c r="BC7" s="273"/>
      <c r="BD7" s="209"/>
      <c r="BE7" s="273"/>
      <c r="BF7" s="273"/>
      <c r="BG7" s="313"/>
      <c r="BH7" s="209"/>
      <c r="BI7" s="209"/>
      <c r="BJ7" s="209"/>
      <c r="BK7" s="266"/>
      <c r="BL7" s="209"/>
      <c r="BM7" s="209"/>
      <c r="BN7" s="266"/>
      <c r="BO7" s="273"/>
      <c r="BP7" s="273"/>
      <c r="BQ7" s="276"/>
      <c r="BR7" s="276"/>
      <c r="BS7" s="293"/>
      <c r="BT7" s="294"/>
      <c r="BU7" s="295"/>
      <c r="BV7" s="320"/>
      <c r="BW7" s="320"/>
      <c r="BX7" s="320"/>
      <c r="BY7" s="320"/>
      <c r="BZ7" s="209"/>
      <c r="CA7" s="362"/>
      <c r="CB7" s="276"/>
      <c r="CC7" s="209"/>
      <c r="CD7" s="278"/>
      <c r="CE7" s="278"/>
      <c r="CF7" s="280"/>
      <c r="CG7" s="278"/>
      <c r="CH7" s="278"/>
      <c r="CI7" s="310"/>
      <c r="CJ7" s="278"/>
      <c r="CK7" s="278"/>
      <c r="CL7" s="280"/>
      <c r="CM7" s="280"/>
      <c r="CN7" s="280"/>
      <c r="CO7" s="280"/>
      <c r="CP7" s="280"/>
      <c r="CQ7" s="278"/>
      <c r="CR7" s="278"/>
      <c r="CS7" s="278"/>
      <c r="CT7" s="278"/>
      <c r="CU7" s="278"/>
      <c r="CV7" s="278"/>
      <c r="CW7" s="280"/>
      <c r="CX7" s="278"/>
      <c r="CY7" s="278"/>
      <c r="CZ7" s="278"/>
      <c r="DA7" s="278"/>
      <c r="DB7" s="280"/>
      <c r="DC7" s="278"/>
      <c r="DD7" s="280"/>
      <c r="DE7" s="280"/>
      <c r="DF7" s="318"/>
      <c r="DG7" s="278"/>
      <c r="DH7" s="278"/>
      <c r="DI7" s="278"/>
      <c r="DJ7" s="209"/>
      <c r="DK7" s="246"/>
      <c r="DL7" s="246"/>
      <c r="DM7" s="177"/>
      <c r="DN7" s="209"/>
      <c r="DO7" s="209"/>
      <c r="DP7" s="276"/>
      <c r="DQ7" s="297"/>
      <c r="DR7" s="297"/>
      <c r="DS7" s="297"/>
      <c r="DT7" s="280"/>
      <c r="DU7" s="280"/>
      <c r="DV7" s="280"/>
      <c r="DW7" s="280"/>
      <c r="DX7" s="280"/>
      <c r="DY7" s="280"/>
      <c r="DZ7" s="280"/>
      <c r="EA7" s="280"/>
      <c r="EB7" s="280"/>
      <c r="EC7" s="280"/>
      <c r="ED7" s="280"/>
      <c r="EE7" s="280"/>
      <c r="EF7" s="280"/>
      <c r="EG7" s="280"/>
      <c r="EH7" s="280"/>
      <c r="EI7" s="280"/>
      <c r="EJ7" s="280"/>
      <c r="EK7" s="280"/>
      <c r="EL7" s="280"/>
      <c r="EM7" s="280"/>
      <c r="EN7" s="280"/>
      <c r="EO7" s="348"/>
      <c r="EP7" s="280"/>
      <c r="EQ7" s="280"/>
      <c r="ER7" s="171"/>
      <c r="ES7" s="280"/>
      <c r="ET7" s="283"/>
      <c r="EU7" s="366"/>
      <c r="EV7" s="209"/>
      <c r="EW7" s="209"/>
      <c r="EX7" s="345"/>
      <c r="EY7" s="324"/>
      <c r="EZ7" s="276" t="s">
        <v>249</v>
      </c>
      <c r="FA7" s="273" t="s">
        <v>250</v>
      </c>
      <c r="FB7" s="273" t="s">
        <v>156</v>
      </c>
      <c r="FC7" s="148" t="s">
        <v>157</v>
      </c>
      <c r="FD7" s="148" t="s">
        <v>158</v>
      </c>
      <c r="FE7" s="276"/>
      <c r="FF7" s="171"/>
      <c r="FG7" s="171"/>
      <c r="FH7" s="171"/>
      <c r="FI7" s="276"/>
      <c r="FJ7" s="329"/>
      <c r="FK7" s="326"/>
      <c r="FL7" s="368"/>
      <c r="FM7" s="326"/>
      <c r="FN7" s="326"/>
      <c r="FO7" s="276"/>
      <c r="FP7" s="209"/>
      <c r="FQ7" s="209"/>
      <c r="FR7" s="276"/>
      <c r="FS7" s="171"/>
      <c r="FT7" s="209"/>
      <c r="FU7" s="209"/>
      <c r="FV7" s="209"/>
      <c r="FW7" s="209"/>
      <c r="FX7" s="171"/>
      <c r="FY7" s="171"/>
      <c r="FZ7" s="171"/>
      <c r="GA7" s="171"/>
      <c r="GB7" s="171"/>
      <c r="GC7" s="171"/>
      <c r="GD7" s="209"/>
      <c r="GE7" s="209"/>
      <c r="GF7" s="297"/>
      <c r="GG7" s="246"/>
      <c r="GH7" s="238"/>
      <c r="GI7" s="209"/>
      <c r="GJ7" s="209"/>
      <c r="GK7" s="209"/>
      <c r="GL7" s="238"/>
      <c r="GM7" s="239"/>
      <c r="GN7" s="239"/>
      <c r="GO7" s="239"/>
      <c r="GP7" s="239"/>
      <c r="GQ7" s="239"/>
      <c r="GR7" s="240"/>
      <c r="GS7" s="246"/>
      <c r="GT7" s="246"/>
      <c r="GU7" s="246"/>
      <c r="GV7" s="246"/>
      <c r="GW7" s="210"/>
      <c r="GX7" s="384"/>
      <c r="GY7" s="385"/>
      <c r="GZ7" s="385"/>
      <c r="HA7" s="385"/>
      <c r="HB7" s="385"/>
      <c r="HC7" s="385"/>
      <c r="HD7" s="385"/>
      <c r="HE7" s="385"/>
      <c r="HF7" s="385"/>
      <c r="HG7" s="385"/>
      <c r="HH7" s="385"/>
      <c r="HI7" s="385"/>
      <c r="HJ7" s="385"/>
      <c r="HK7" s="385"/>
      <c r="HL7" s="386"/>
      <c r="HM7" s="209"/>
      <c r="HN7" s="277"/>
      <c r="HO7" s="339"/>
      <c r="HP7" s="340"/>
      <c r="HQ7" s="340"/>
      <c r="HR7" s="340"/>
      <c r="HS7" s="340"/>
      <c r="HT7" s="340"/>
      <c r="HU7" s="341"/>
      <c r="HV7" s="322"/>
      <c r="HW7" s="322"/>
      <c r="HX7" s="322"/>
      <c r="HY7" s="322"/>
      <c r="HZ7" s="322"/>
      <c r="IA7" s="322"/>
      <c r="IB7" s="322"/>
      <c r="IC7" s="374"/>
      <c r="ID7" s="375"/>
      <c r="IE7" s="376"/>
      <c r="IF7" s="395"/>
      <c r="IG7" s="397"/>
      <c r="IH7" s="374"/>
      <c r="II7" s="375"/>
      <c r="IJ7" s="375"/>
      <c r="IK7" s="375"/>
      <c r="IL7" s="376"/>
      <c r="IM7" s="398" t="s">
        <v>159</v>
      </c>
      <c r="IN7" s="399"/>
      <c r="IO7" s="400" t="s">
        <v>160</v>
      </c>
      <c r="IP7" s="401"/>
      <c r="IQ7" s="402" t="s">
        <v>161</v>
      </c>
      <c r="IR7" s="403"/>
      <c r="IS7" s="209"/>
      <c r="IT7" s="232"/>
      <c r="IU7" s="233"/>
      <c r="IV7" s="234"/>
      <c r="IW7" s="241" t="s">
        <v>263</v>
      </c>
      <c r="IX7" s="242"/>
      <c r="IY7" s="243"/>
      <c r="IZ7" s="241" t="s">
        <v>264</v>
      </c>
      <c r="JA7" s="242"/>
      <c r="JB7" s="243"/>
      <c r="JC7" s="244" t="s">
        <v>1</v>
      </c>
      <c r="JD7" s="153" t="s">
        <v>212</v>
      </c>
      <c r="JE7" s="154" t="s">
        <v>211</v>
      </c>
      <c r="JF7" s="246"/>
      <c r="JG7" s="154" t="s">
        <v>237</v>
      </c>
      <c r="JH7" s="154" t="s">
        <v>237</v>
      </c>
      <c r="JI7" s="359"/>
      <c r="JJ7" s="153" t="s">
        <v>217</v>
      </c>
      <c r="JK7" s="154" t="s">
        <v>216</v>
      </c>
      <c r="JL7" s="246"/>
      <c r="JM7" s="188"/>
      <c r="JN7" s="197"/>
      <c r="JO7" s="197"/>
      <c r="JP7" s="197"/>
      <c r="JQ7" s="198"/>
      <c r="JR7" s="127">
        <v>225</v>
      </c>
      <c r="JS7" s="169">
        <v>226</v>
      </c>
      <c r="JT7" s="169">
        <v>228</v>
      </c>
      <c r="JU7" s="169">
        <v>310</v>
      </c>
      <c r="JV7" s="169">
        <v>225</v>
      </c>
      <c r="JW7" s="184" t="s">
        <v>278</v>
      </c>
      <c r="JX7" s="127">
        <v>225</v>
      </c>
      <c r="JY7" s="169">
        <v>226</v>
      </c>
      <c r="JZ7" s="169">
        <v>228</v>
      </c>
      <c r="KA7" s="169">
        <v>310</v>
      </c>
      <c r="KB7" s="169">
        <v>225</v>
      </c>
      <c r="KC7" s="184" t="s">
        <v>278</v>
      </c>
      <c r="KD7" s="155">
        <v>225</v>
      </c>
      <c r="KE7" s="159">
        <v>226</v>
      </c>
      <c r="KF7" s="159">
        <v>228</v>
      </c>
      <c r="KG7" s="159">
        <v>310</v>
      </c>
      <c r="KH7" s="159">
        <v>225</v>
      </c>
      <c r="KI7" s="187" t="s">
        <v>278</v>
      </c>
      <c r="KJ7" s="185"/>
      <c r="KK7" s="158"/>
      <c r="KL7" s="158"/>
      <c r="KM7" s="158"/>
      <c r="KN7" s="158"/>
      <c r="KO7" s="158"/>
      <c r="KP7" s="158"/>
      <c r="KQ7" s="185"/>
      <c r="KR7" s="174"/>
      <c r="KS7" s="174"/>
      <c r="KT7" s="174"/>
      <c r="KU7" s="174"/>
      <c r="KV7" s="193"/>
      <c r="KW7" s="193"/>
      <c r="KX7" s="193"/>
      <c r="KY7" s="193"/>
      <c r="KZ7" s="193"/>
      <c r="LA7" s="193"/>
      <c r="LB7" s="193"/>
      <c r="LC7" s="193"/>
      <c r="LD7" s="193"/>
      <c r="LE7" s="193"/>
      <c r="LF7" s="193"/>
      <c r="LG7" s="193"/>
      <c r="LH7" s="193"/>
      <c r="LI7" s="193"/>
      <c r="LJ7" s="220"/>
      <c r="LK7" s="221"/>
      <c r="LL7" s="222"/>
      <c r="LM7" s="224"/>
      <c r="LN7" s="224"/>
      <c r="LO7" s="224"/>
      <c r="LP7" s="193"/>
      <c r="LQ7" s="193"/>
      <c r="LR7" s="193"/>
      <c r="LS7" s="193"/>
      <c r="LT7" s="193"/>
      <c r="LU7" s="193"/>
      <c r="LV7" s="193"/>
      <c r="LW7" s="193"/>
      <c r="LX7" s="193"/>
      <c r="LY7" s="193"/>
      <c r="LZ7" s="193"/>
      <c r="MA7" s="193"/>
      <c r="MB7" s="263"/>
      <c r="MC7" s="258"/>
      <c r="MD7" s="261"/>
      <c r="ME7" s="190"/>
      <c r="MF7" s="190"/>
      <c r="MG7" s="256"/>
      <c r="MH7" s="256"/>
      <c r="MI7" s="256"/>
      <c r="MJ7" s="256"/>
      <c r="MK7" s="256"/>
      <c r="ML7" s="256"/>
      <c r="MM7" s="256"/>
      <c r="MN7" s="256"/>
      <c r="MO7" s="256"/>
      <c r="MP7" s="256"/>
      <c r="MQ7" s="256"/>
      <c r="MR7" s="256"/>
      <c r="MS7" s="256"/>
      <c r="MT7" s="256"/>
      <c r="MU7" s="200"/>
      <c r="MV7" s="202"/>
      <c r="MW7" s="202"/>
      <c r="MX7" s="202"/>
      <c r="MY7" s="202"/>
      <c r="MZ7" s="202"/>
      <c r="NA7" s="202"/>
      <c r="NB7" s="202"/>
      <c r="NC7" s="202"/>
      <c r="ND7" s="202"/>
      <c r="NE7" s="202"/>
      <c r="NF7" s="202"/>
      <c r="NG7" s="202"/>
      <c r="NH7" s="202"/>
      <c r="NI7" s="202"/>
      <c r="NJ7" s="206"/>
      <c r="NK7" s="203"/>
      <c r="NL7" s="203"/>
      <c r="NM7" s="203"/>
      <c r="NN7" s="203"/>
      <c r="NO7" s="203"/>
      <c r="NP7" s="203"/>
      <c r="NQ7" s="203"/>
      <c r="NR7" s="203"/>
      <c r="NS7" s="203"/>
      <c r="NT7" s="203"/>
      <c r="NU7" s="203"/>
      <c r="NV7" s="203"/>
      <c r="NW7" s="203"/>
      <c r="NX7" s="204"/>
      <c r="NY7" s="249"/>
      <c r="NZ7" s="203"/>
      <c r="OA7" s="251"/>
      <c r="OB7" s="252"/>
      <c r="OC7" s="252"/>
      <c r="OD7" s="252"/>
      <c r="OE7" s="252"/>
      <c r="OF7" s="252"/>
      <c r="OG7" s="252"/>
      <c r="OH7" s="252"/>
      <c r="OI7" s="252"/>
      <c r="OJ7" s="252"/>
      <c r="OK7" s="252"/>
      <c r="OL7" s="252"/>
      <c r="OM7" s="252"/>
      <c r="ON7" s="252"/>
      <c r="OO7" s="252"/>
      <c r="OP7" s="252"/>
      <c r="OQ7" s="252"/>
      <c r="OR7" s="252"/>
      <c r="OS7" s="117"/>
      <c r="OT7" s="51"/>
      <c r="OU7" s="179"/>
      <c r="OV7" s="179"/>
      <c r="OW7" s="179"/>
      <c r="OX7" s="179"/>
      <c r="OY7" s="116"/>
      <c r="OZ7" s="117"/>
      <c r="PA7" s="116"/>
      <c r="PW7" s="176"/>
      <c r="PX7" s="176"/>
      <c r="PY7" s="176"/>
      <c r="PZ7" s="176"/>
      <c r="QA7" s="176"/>
      <c r="QB7" s="176"/>
      <c r="QC7" s="176"/>
      <c r="RP7" s="177"/>
      <c r="RQ7" s="177"/>
      <c r="RR7" s="177"/>
      <c r="RS7" s="177"/>
    </row>
    <row r="8" spans="1:539" s="5" customFormat="1" ht="84" customHeight="1" x14ac:dyDescent="0.2">
      <c r="A8" s="116"/>
      <c r="B8" s="270"/>
      <c r="C8" s="267"/>
      <c r="D8" s="277"/>
      <c r="E8" s="277"/>
      <c r="F8" s="165">
        <v>212</v>
      </c>
      <c r="G8" s="274"/>
      <c r="H8" s="277"/>
      <c r="I8" s="274"/>
      <c r="J8" s="274"/>
      <c r="K8" s="274"/>
      <c r="L8" s="274"/>
      <c r="M8" s="267"/>
      <c r="N8" s="277"/>
      <c r="O8" s="277"/>
      <c r="P8" s="277"/>
      <c r="Q8" s="277"/>
      <c r="R8" s="267"/>
      <c r="S8" s="165"/>
      <c r="T8" s="165"/>
      <c r="U8" s="165"/>
      <c r="V8" s="165"/>
      <c r="W8" s="149" t="s">
        <v>23</v>
      </c>
      <c r="X8" s="274"/>
      <c r="Y8" s="149">
        <v>112</v>
      </c>
      <c r="Z8" s="274"/>
      <c r="AA8" s="274"/>
      <c r="AB8" s="274"/>
      <c r="AC8" s="274"/>
      <c r="AD8" s="274"/>
      <c r="AE8" s="274"/>
      <c r="AF8" s="274"/>
      <c r="AG8" s="274"/>
      <c r="AH8" s="165">
        <v>310</v>
      </c>
      <c r="AI8" s="274"/>
      <c r="AJ8" s="274"/>
      <c r="AK8" s="274"/>
      <c r="AL8" s="274"/>
      <c r="AM8" s="274"/>
      <c r="AN8" s="274"/>
      <c r="AO8" s="274"/>
      <c r="AP8" s="274"/>
      <c r="AQ8" s="274"/>
      <c r="AR8" s="274"/>
      <c r="AS8" s="274"/>
      <c r="AT8" s="274"/>
      <c r="AU8" s="165">
        <v>340</v>
      </c>
      <c r="AV8" s="267"/>
      <c r="AW8" s="267"/>
      <c r="AX8" s="10">
        <v>119</v>
      </c>
      <c r="AY8" s="274"/>
      <c r="AZ8" s="274"/>
      <c r="BA8" s="274"/>
      <c r="BB8" s="274"/>
      <c r="BC8" s="274"/>
      <c r="BD8" s="210"/>
      <c r="BE8" s="274"/>
      <c r="BF8" s="274"/>
      <c r="BG8" s="314"/>
      <c r="BH8" s="210"/>
      <c r="BI8" s="210"/>
      <c r="BJ8" s="210"/>
      <c r="BK8" s="267"/>
      <c r="BL8" s="210"/>
      <c r="BM8" s="210"/>
      <c r="BN8" s="267"/>
      <c r="BO8" s="274"/>
      <c r="BP8" s="274"/>
      <c r="BQ8" s="277"/>
      <c r="BR8" s="277"/>
      <c r="BS8" s="19" t="s">
        <v>162</v>
      </c>
      <c r="BT8" s="19" t="s">
        <v>163</v>
      </c>
      <c r="BU8" s="19" t="s">
        <v>1</v>
      </c>
      <c r="BV8" s="321"/>
      <c r="BW8" s="321"/>
      <c r="BX8" s="321"/>
      <c r="BY8" s="321"/>
      <c r="BZ8" s="210"/>
      <c r="CA8" s="363"/>
      <c r="CB8" s="277"/>
      <c r="CC8" s="210"/>
      <c r="CD8" s="278"/>
      <c r="CE8" s="278"/>
      <c r="CF8" s="281"/>
      <c r="CG8" s="278"/>
      <c r="CH8" s="278"/>
      <c r="CI8" s="311"/>
      <c r="CJ8" s="278"/>
      <c r="CK8" s="278"/>
      <c r="CL8" s="281"/>
      <c r="CM8" s="281"/>
      <c r="CN8" s="281"/>
      <c r="CO8" s="281"/>
      <c r="CP8" s="281"/>
      <c r="CQ8" s="278"/>
      <c r="CR8" s="278"/>
      <c r="CS8" s="278"/>
      <c r="CT8" s="278"/>
      <c r="CU8" s="278"/>
      <c r="CV8" s="278"/>
      <c r="CW8" s="281"/>
      <c r="CX8" s="278"/>
      <c r="CY8" s="278"/>
      <c r="CZ8" s="278"/>
      <c r="DA8" s="278"/>
      <c r="DB8" s="281"/>
      <c r="DC8" s="278"/>
      <c r="DD8" s="281"/>
      <c r="DE8" s="281"/>
      <c r="DF8" s="318"/>
      <c r="DG8" s="278"/>
      <c r="DH8" s="278"/>
      <c r="DI8" s="278"/>
      <c r="DJ8" s="210"/>
      <c r="DK8" s="246"/>
      <c r="DL8" s="246"/>
      <c r="DM8" s="177"/>
      <c r="DN8" s="210"/>
      <c r="DO8" s="210"/>
      <c r="DP8" s="277"/>
      <c r="DQ8" s="298"/>
      <c r="DR8" s="298"/>
      <c r="DS8" s="298"/>
      <c r="DT8" s="281"/>
      <c r="DU8" s="281"/>
      <c r="DV8" s="281"/>
      <c r="DW8" s="281"/>
      <c r="DX8" s="281"/>
      <c r="DY8" s="281"/>
      <c r="DZ8" s="281"/>
      <c r="EA8" s="281"/>
      <c r="EB8" s="281"/>
      <c r="EC8" s="281"/>
      <c r="ED8" s="281"/>
      <c r="EE8" s="281"/>
      <c r="EF8" s="281"/>
      <c r="EG8" s="281"/>
      <c r="EH8" s="281"/>
      <c r="EI8" s="281"/>
      <c r="EJ8" s="281"/>
      <c r="EK8" s="281"/>
      <c r="EL8" s="281"/>
      <c r="EM8" s="281"/>
      <c r="EN8" s="281"/>
      <c r="EO8" s="349"/>
      <c r="EP8" s="281"/>
      <c r="EQ8" s="281"/>
      <c r="ER8" s="172"/>
      <c r="ES8" s="281"/>
      <c r="ET8" s="284"/>
      <c r="EU8" s="367"/>
      <c r="EV8" s="210"/>
      <c r="EW8" s="210"/>
      <c r="EX8" s="346"/>
      <c r="EY8" s="325"/>
      <c r="EZ8" s="277"/>
      <c r="FA8" s="274"/>
      <c r="FB8" s="274"/>
      <c r="FC8" s="149"/>
      <c r="FD8" s="149"/>
      <c r="FE8" s="277"/>
      <c r="FF8" s="172"/>
      <c r="FG8" s="172"/>
      <c r="FH8" s="172"/>
      <c r="FI8" s="277"/>
      <c r="FJ8" s="330"/>
      <c r="FK8" s="327"/>
      <c r="FL8" s="369"/>
      <c r="FM8" s="327"/>
      <c r="FN8" s="327"/>
      <c r="FO8" s="277"/>
      <c r="FP8" s="210"/>
      <c r="FQ8" s="210"/>
      <c r="FR8" s="277"/>
      <c r="FS8" s="172"/>
      <c r="FT8" s="210"/>
      <c r="FU8" s="210"/>
      <c r="FV8" s="210"/>
      <c r="FW8" s="210"/>
      <c r="FX8" s="172"/>
      <c r="FY8" s="172"/>
      <c r="FZ8" s="172"/>
      <c r="GA8" s="172"/>
      <c r="GB8" s="172"/>
      <c r="GC8" s="172"/>
      <c r="GD8" s="210"/>
      <c r="GE8" s="210"/>
      <c r="GF8" s="298"/>
      <c r="GG8" s="246"/>
      <c r="GH8" s="150" t="s">
        <v>164</v>
      </c>
      <c r="GI8" s="210"/>
      <c r="GJ8" s="210"/>
      <c r="GK8" s="210"/>
      <c r="GL8" s="150" t="s">
        <v>165</v>
      </c>
      <c r="GM8" s="150" t="s">
        <v>166</v>
      </c>
      <c r="GN8" s="150">
        <v>226</v>
      </c>
      <c r="GO8" s="150">
        <v>340</v>
      </c>
      <c r="GP8" s="150" t="s">
        <v>152</v>
      </c>
      <c r="GQ8" s="150">
        <v>225</v>
      </c>
      <c r="GR8" s="150" t="s">
        <v>1</v>
      </c>
      <c r="GS8" s="150" t="s">
        <v>279</v>
      </c>
      <c r="GT8" s="150">
        <v>225</v>
      </c>
      <c r="GU8" s="150">
        <v>226</v>
      </c>
      <c r="GV8" s="150" t="s">
        <v>1</v>
      </c>
      <c r="GW8" s="168">
        <v>340</v>
      </c>
      <c r="GX8" s="168" t="str">
        <f>IM8</f>
        <v>Остаток на начало года</v>
      </c>
      <c r="GY8" s="150" t="s">
        <v>205</v>
      </c>
      <c r="GZ8" s="150" t="s">
        <v>72</v>
      </c>
      <c r="HA8" s="150" t="s">
        <v>206</v>
      </c>
      <c r="HB8" s="70" t="s">
        <v>255</v>
      </c>
      <c r="HC8" s="70" t="s">
        <v>280</v>
      </c>
      <c r="HD8" s="150" t="s">
        <v>281</v>
      </c>
      <c r="HE8" s="150">
        <v>226</v>
      </c>
      <c r="HF8" s="150" t="s">
        <v>243</v>
      </c>
      <c r="HG8" s="150">
        <v>225</v>
      </c>
      <c r="HH8" s="150" t="s">
        <v>150</v>
      </c>
      <c r="HI8" s="150">
        <v>228</v>
      </c>
      <c r="HJ8" s="150" t="s">
        <v>166</v>
      </c>
      <c r="HK8" s="150">
        <v>340</v>
      </c>
      <c r="HL8" s="150" t="s">
        <v>1</v>
      </c>
      <c r="HM8" s="210"/>
      <c r="HN8" s="147">
        <v>226</v>
      </c>
      <c r="HO8" s="152" t="s">
        <v>198</v>
      </c>
      <c r="HP8" s="152" t="s">
        <v>199</v>
      </c>
      <c r="HQ8" s="152">
        <v>226</v>
      </c>
      <c r="HR8" s="152" t="s">
        <v>282</v>
      </c>
      <c r="HS8" s="152" t="s">
        <v>166</v>
      </c>
      <c r="HT8" s="152">
        <v>340</v>
      </c>
      <c r="HU8" s="152" t="s">
        <v>1</v>
      </c>
      <c r="HV8" s="162">
        <v>226</v>
      </c>
      <c r="HW8" s="162" t="s">
        <v>28</v>
      </c>
      <c r="HX8" s="162">
        <v>226</v>
      </c>
      <c r="HY8" s="162">
        <v>228</v>
      </c>
      <c r="HZ8" s="162" t="s">
        <v>166</v>
      </c>
      <c r="IA8" s="162">
        <v>340</v>
      </c>
      <c r="IB8" s="162" t="s">
        <v>1</v>
      </c>
      <c r="IC8" s="20">
        <v>212</v>
      </c>
      <c r="ID8" s="161">
        <v>263</v>
      </c>
      <c r="IE8" s="161" t="s">
        <v>167</v>
      </c>
      <c r="IF8" s="396"/>
      <c r="IG8" s="397"/>
      <c r="IH8" s="161" t="s">
        <v>198</v>
      </c>
      <c r="II8" s="161" t="s">
        <v>199</v>
      </c>
      <c r="IJ8" s="161" t="s">
        <v>166</v>
      </c>
      <c r="IK8" s="160" t="s">
        <v>200</v>
      </c>
      <c r="IL8" s="162" t="s">
        <v>1</v>
      </c>
      <c r="IM8" s="124" t="s">
        <v>227</v>
      </c>
      <c r="IN8" s="44">
        <v>226</v>
      </c>
      <c r="IO8" s="125" t="str">
        <f>IM8</f>
        <v>Остаток на начало года</v>
      </c>
      <c r="IP8" s="45">
        <v>226</v>
      </c>
      <c r="IQ8" s="126" t="str">
        <f>IO8</f>
        <v>Остаток на начало года</v>
      </c>
      <c r="IR8" s="46">
        <v>226</v>
      </c>
      <c r="IS8" s="210"/>
      <c r="IT8" s="145">
        <v>226</v>
      </c>
      <c r="IU8" s="145">
        <v>296</v>
      </c>
      <c r="IV8" s="145" t="s">
        <v>1</v>
      </c>
      <c r="IW8" s="145">
        <v>226</v>
      </c>
      <c r="IX8" s="145">
        <v>296</v>
      </c>
      <c r="IY8" s="145" t="s">
        <v>1</v>
      </c>
      <c r="IZ8" s="145">
        <v>226</v>
      </c>
      <c r="JA8" s="145">
        <v>296</v>
      </c>
      <c r="JB8" s="145" t="s">
        <v>1</v>
      </c>
      <c r="JC8" s="245"/>
      <c r="JD8" s="150" t="s">
        <v>199</v>
      </c>
      <c r="JE8" s="162" t="s">
        <v>199</v>
      </c>
      <c r="JF8" s="246"/>
      <c r="JG8" s="150" t="s">
        <v>199</v>
      </c>
      <c r="JH8" s="150">
        <v>226</v>
      </c>
      <c r="JI8" s="360"/>
      <c r="JJ8" s="150" t="s">
        <v>199</v>
      </c>
      <c r="JK8" s="162" t="s">
        <v>199</v>
      </c>
      <c r="JL8" s="246"/>
      <c r="JM8" s="127" t="s">
        <v>227</v>
      </c>
      <c r="JN8" s="127">
        <v>211</v>
      </c>
      <c r="JO8" s="127">
        <v>266</v>
      </c>
      <c r="JP8" s="127">
        <v>213</v>
      </c>
      <c r="JQ8" s="127" t="s">
        <v>1</v>
      </c>
      <c r="JR8" s="155" t="s">
        <v>283</v>
      </c>
      <c r="JS8" s="155" t="s">
        <v>283</v>
      </c>
      <c r="JT8" s="155" t="s">
        <v>284</v>
      </c>
      <c r="JU8" s="155" t="s">
        <v>284</v>
      </c>
      <c r="JV8" s="155" t="s">
        <v>285</v>
      </c>
      <c r="JW8" s="186"/>
      <c r="JX8" s="155" t="s">
        <v>283</v>
      </c>
      <c r="JY8" s="155" t="s">
        <v>283</v>
      </c>
      <c r="JZ8" s="155" t="s">
        <v>284</v>
      </c>
      <c r="KA8" s="155" t="s">
        <v>284</v>
      </c>
      <c r="KB8" s="155" t="s">
        <v>285</v>
      </c>
      <c r="KC8" s="186"/>
      <c r="KD8" s="155" t="s">
        <v>283</v>
      </c>
      <c r="KE8" s="155" t="s">
        <v>283</v>
      </c>
      <c r="KF8" s="155" t="s">
        <v>284</v>
      </c>
      <c r="KG8" s="155" t="s">
        <v>284</v>
      </c>
      <c r="KH8" s="155" t="s">
        <v>285</v>
      </c>
      <c r="KI8" s="188"/>
      <c r="KJ8" s="186"/>
      <c r="KK8" s="155"/>
      <c r="KL8" s="155"/>
      <c r="KM8" s="155"/>
      <c r="KN8" s="155"/>
      <c r="KO8" s="155"/>
      <c r="KP8" s="155"/>
      <c r="KQ8" s="186"/>
      <c r="KR8" s="175"/>
      <c r="KS8" s="175"/>
      <c r="KT8" s="175"/>
      <c r="KU8" s="175"/>
      <c r="KV8" s="194"/>
      <c r="KW8" s="194"/>
      <c r="KX8" s="194"/>
      <c r="KY8" s="194"/>
      <c r="KZ8" s="194"/>
      <c r="LA8" s="194"/>
      <c r="LB8" s="194"/>
      <c r="LC8" s="194"/>
      <c r="LD8" s="194"/>
      <c r="LE8" s="194"/>
      <c r="LF8" s="194"/>
      <c r="LG8" s="194"/>
      <c r="LH8" s="194"/>
      <c r="LI8" s="194"/>
      <c r="LJ8" s="128" t="s">
        <v>162</v>
      </c>
      <c r="LK8" s="128" t="s">
        <v>163</v>
      </c>
      <c r="LL8" s="128" t="s">
        <v>1</v>
      </c>
      <c r="LM8" s="225"/>
      <c r="LN8" s="225"/>
      <c r="LO8" s="225"/>
      <c r="LP8" s="194"/>
      <c r="LQ8" s="194"/>
      <c r="LR8" s="194"/>
      <c r="LS8" s="194"/>
      <c r="LT8" s="194"/>
      <c r="LU8" s="194"/>
      <c r="LV8" s="194"/>
      <c r="LW8" s="194"/>
      <c r="LX8" s="194"/>
      <c r="LY8" s="194"/>
      <c r="LZ8" s="194"/>
      <c r="MA8" s="194"/>
      <c r="MB8" s="264"/>
      <c r="MC8" s="259"/>
      <c r="MD8" s="261"/>
      <c r="ME8" s="190"/>
      <c r="MF8" s="190"/>
      <c r="MG8" s="256"/>
      <c r="MH8" s="256"/>
      <c r="MI8" s="256"/>
      <c r="MJ8" s="256"/>
      <c r="MK8" s="256"/>
      <c r="ML8" s="256"/>
      <c r="MM8" s="256"/>
      <c r="MN8" s="256"/>
      <c r="MO8" s="256"/>
      <c r="MP8" s="256"/>
      <c r="MQ8" s="256"/>
      <c r="MR8" s="256"/>
      <c r="MS8" s="256"/>
      <c r="MT8" s="256"/>
      <c r="MU8" s="200"/>
      <c r="MV8" s="202"/>
      <c r="MW8" s="202"/>
      <c r="MX8" s="202"/>
      <c r="MY8" s="202"/>
      <c r="MZ8" s="202"/>
      <c r="NA8" s="202"/>
      <c r="NB8" s="202"/>
      <c r="NC8" s="202"/>
      <c r="ND8" s="202"/>
      <c r="NE8" s="202"/>
      <c r="NF8" s="202"/>
      <c r="NG8" s="202"/>
      <c r="NH8" s="202"/>
      <c r="NI8" s="202"/>
      <c r="NJ8" s="206"/>
      <c r="NK8" s="203"/>
      <c r="NL8" s="203"/>
      <c r="NM8" s="203"/>
      <c r="NN8" s="203"/>
      <c r="NO8" s="203"/>
      <c r="NP8" s="203"/>
      <c r="NQ8" s="203"/>
      <c r="NR8" s="203"/>
      <c r="NS8" s="203"/>
      <c r="NT8" s="203"/>
      <c r="NU8" s="203"/>
      <c r="NV8" s="203"/>
      <c r="NW8" s="203"/>
      <c r="NX8" s="204"/>
      <c r="NY8" s="249"/>
      <c r="NZ8" s="203"/>
      <c r="OA8" s="251"/>
      <c r="OB8" s="252"/>
      <c r="OC8" s="252"/>
      <c r="OD8" s="252"/>
      <c r="OE8" s="252"/>
      <c r="OF8" s="252"/>
      <c r="OG8" s="252"/>
      <c r="OH8" s="252"/>
      <c r="OI8" s="252"/>
      <c r="OJ8" s="252"/>
      <c r="OK8" s="252"/>
      <c r="OL8" s="252"/>
      <c r="OM8" s="252"/>
      <c r="ON8" s="252"/>
      <c r="OO8" s="252"/>
      <c r="OP8" s="252"/>
      <c r="OQ8" s="252"/>
      <c r="OR8" s="252"/>
      <c r="OS8" s="117"/>
      <c r="OT8" s="52"/>
      <c r="OU8" s="180"/>
      <c r="OV8" s="180"/>
      <c r="OW8" s="180"/>
      <c r="OX8" s="180"/>
      <c r="OY8" s="116"/>
      <c r="OZ8" s="117"/>
      <c r="PA8" s="116"/>
      <c r="PX8" s="5">
        <v>296</v>
      </c>
      <c r="PY8" s="5" t="s">
        <v>1</v>
      </c>
      <c r="QA8" s="5">
        <v>296</v>
      </c>
      <c r="QC8" s="5">
        <v>296</v>
      </c>
      <c r="RP8" s="48">
        <f>GZ10</f>
        <v>244</v>
      </c>
      <c r="RQ8" s="48">
        <f>HD10</f>
        <v>321</v>
      </c>
      <c r="RR8" s="48">
        <v>243</v>
      </c>
      <c r="RS8" s="49" t="str">
        <f>HL8</f>
        <v>всего</v>
      </c>
    </row>
    <row r="9" spans="1:539" s="4" customFormat="1" ht="16.5" customHeight="1" x14ac:dyDescent="0.2">
      <c r="A9" s="129"/>
      <c r="B9" s="130">
        <v>1</v>
      </c>
      <c r="C9" s="88">
        <f>B9+1</f>
        <v>2</v>
      </c>
      <c r="D9" s="88">
        <f t="shared" ref="D9:BO9" si="0">C9+1</f>
        <v>3</v>
      </c>
      <c r="E9" s="88">
        <f t="shared" si="0"/>
        <v>4</v>
      </c>
      <c r="F9" s="88">
        <f t="shared" si="0"/>
        <v>5</v>
      </c>
      <c r="G9" s="88">
        <f t="shared" si="0"/>
        <v>6</v>
      </c>
      <c r="H9" s="88">
        <f t="shared" si="0"/>
        <v>7</v>
      </c>
      <c r="I9" s="88">
        <f t="shared" si="0"/>
        <v>8</v>
      </c>
      <c r="J9" s="88">
        <f t="shared" si="0"/>
        <v>9</v>
      </c>
      <c r="K9" s="88">
        <f t="shared" si="0"/>
        <v>10</v>
      </c>
      <c r="L9" s="88">
        <f t="shared" si="0"/>
        <v>11</v>
      </c>
      <c r="M9" s="88">
        <f t="shared" si="0"/>
        <v>12</v>
      </c>
      <c r="N9" s="88">
        <f t="shared" si="0"/>
        <v>13</v>
      </c>
      <c r="O9" s="88">
        <f t="shared" si="0"/>
        <v>14</v>
      </c>
      <c r="P9" s="88">
        <f t="shared" si="0"/>
        <v>15</v>
      </c>
      <c r="Q9" s="88">
        <f t="shared" si="0"/>
        <v>16</v>
      </c>
      <c r="R9" s="88">
        <f t="shared" si="0"/>
        <v>17</v>
      </c>
      <c r="S9" s="88">
        <f t="shared" si="0"/>
        <v>18</v>
      </c>
      <c r="T9" s="88">
        <f t="shared" si="0"/>
        <v>19</v>
      </c>
      <c r="U9" s="88">
        <f t="shared" si="0"/>
        <v>20</v>
      </c>
      <c r="V9" s="88">
        <f t="shared" si="0"/>
        <v>21</v>
      </c>
      <c r="W9" s="88">
        <f t="shared" si="0"/>
        <v>22</v>
      </c>
      <c r="X9" s="88">
        <f t="shared" si="0"/>
        <v>23</v>
      </c>
      <c r="Y9" s="88">
        <f t="shared" si="0"/>
        <v>24</v>
      </c>
      <c r="Z9" s="88">
        <f t="shared" si="0"/>
        <v>25</v>
      </c>
      <c r="AA9" s="88">
        <f t="shared" si="0"/>
        <v>26</v>
      </c>
      <c r="AB9" s="88">
        <f t="shared" si="0"/>
        <v>27</v>
      </c>
      <c r="AC9" s="88">
        <f t="shared" si="0"/>
        <v>28</v>
      </c>
      <c r="AD9" s="88">
        <f t="shared" si="0"/>
        <v>29</v>
      </c>
      <c r="AE9" s="88">
        <f t="shared" si="0"/>
        <v>30</v>
      </c>
      <c r="AF9" s="88">
        <f t="shared" si="0"/>
        <v>31</v>
      </c>
      <c r="AG9" s="88">
        <f t="shared" si="0"/>
        <v>32</v>
      </c>
      <c r="AH9" s="88">
        <f t="shared" si="0"/>
        <v>33</v>
      </c>
      <c r="AI9" s="88">
        <f t="shared" si="0"/>
        <v>34</v>
      </c>
      <c r="AJ9" s="88">
        <f t="shared" si="0"/>
        <v>35</v>
      </c>
      <c r="AK9" s="88">
        <f t="shared" si="0"/>
        <v>36</v>
      </c>
      <c r="AL9" s="88">
        <f t="shared" si="0"/>
        <v>37</v>
      </c>
      <c r="AM9" s="88">
        <f t="shared" si="0"/>
        <v>38</v>
      </c>
      <c r="AN9" s="88">
        <f t="shared" si="0"/>
        <v>39</v>
      </c>
      <c r="AO9" s="88">
        <f t="shared" si="0"/>
        <v>40</v>
      </c>
      <c r="AP9" s="88">
        <f t="shared" si="0"/>
        <v>41</v>
      </c>
      <c r="AQ9" s="88">
        <f t="shared" si="0"/>
        <v>42</v>
      </c>
      <c r="AR9" s="88">
        <f t="shared" si="0"/>
        <v>43</v>
      </c>
      <c r="AS9" s="88">
        <f t="shared" si="0"/>
        <v>44</v>
      </c>
      <c r="AT9" s="88">
        <f t="shared" si="0"/>
        <v>45</v>
      </c>
      <c r="AU9" s="88">
        <f t="shared" si="0"/>
        <v>46</v>
      </c>
      <c r="AV9" s="88">
        <f t="shared" si="0"/>
        <v>47</v>
      </c>
      <c r="AW9" s="88">
        <f t="shared" si="0"/>
        <v>48</v>
      </c>
      <c r="AX9" s="88">
        <f t="shared" si="0"/>
        <v>49</v>
      </c>
      <c r="AY9" s="88">
        <f t="shared" si="0"/>
        <v>50</v>
      </c>
      <c r="AZ9" s="88">
        <f t="shared" si="0"/>
        <v>51</v>
      </c>
      <c r="BA9" s="88">
        <f t="shared" si="0"/>
        <v>52</v>
      </c>
      <c r="BB9" s="88">
        <f t="shared" si="0"/>
        <v>53</v>
      </c>
      <c r="BC9" s="88">
        <f t="shared" si="0"/>
        <v>54</v>
      </c>
      <c r="BD9" s="88">
        <f t="shared" si="0"/>
        <v>55</v>
      </c>
      <c r="BE9" s="88">
        <f t="shared" si="0"/>
        <v>56</v>
      </c>
      <c r="BF9" s="88">
        <f t="shared" si="0"/>
        <v>57</v>
      </c>
      <c r="BG9" s="88">
        <f t="shared" si="0"/>
        <v>58</v>
      </c>
      <c r="BH9" s="88">
        <f t="shared" si="0"/>
        <v>59</v>
      </c>
      <c r="BI9" s="88">
        <f t="shared" si="0"/>
        <v>60</v>
      </c>
      <c r="BJ9" s="88">
        <f t="shared" si="0"/>
        <v>61</v>
      </c>
      <c r="BK9" s="88">
        <f t="shared" si="0"/>
        <v>62</v>
      </c>
      <c r="BL9" s="88">
        <f t="shared" si="0"/>
        <v>63</v>
      </c>
      <c r="BM9" s="88">
        <f t="shared" si="0"/>
        <v>64</v>
      </c>
      <c r="BN9" s="88">
        <f t="shared" si="0"/>
        <v>65</v>
      </c>
      <c r="BO9" s="88">
        <f t="shared" si="0"/>
        <v>66</v>
      </c>
      <c r="BP9" s="88">
        <f t="shared" ref="BP9:EA9" si="1">BO9+1</f>
        <v>67</v>
      </c>
      <c r="BQ9" s="88">
        <f t="shared" si="1"/>
        <v>68</v>
      </c>
      <c r="BR9" s="88">
        <f t="shared" si="1"/>
        <v>69</v>
      </c>
      <c r="BS9" s="88">
        <f t="shared" si="1"/>
        <v>70</v>
      </c>
      <c r="BT9" s="88">
        <f t="shared" si="1"/>
        <v>71</v>
      </c>
      <c r="BU9" s="88">
        <f t="shared" si="1"/>
        <v>72</v>
      </c>
      <c r="BV9" s="88">
        <f t="shared" si="1"/>
        <v>73</v>
      </c>
      <c r="BW9" s="88">
        <f t="shared" si="1"/>
        <v>74</v>
      </c>
      <c r="BX9" s="88">
        <f t="shared" si="1"/>
        <v>75</v>
      </c>
      <c r="BY9" s="88">
        <f t="shared" si="1"/>
        <v>76</v>
      </c>
      <c r="BZ9" s="88">
        <f t="shared" si="1"/>
        <v>77</v>
      </c>
      <c r="CA9" s="88">
        <f t="shared" si="1"/>
        <v>78</v>
      </c>
      <c r="CB9" s="88">
        <f t="shared" si="1"/>
        <v>79</v>
      </c>
      <c r="CC9" s="88">
        <f t="shared" si="1"/>
        <v>80</v>
      </c>
      <c r="CD9" s="88">
        <f t="shared" si="1"/>
        <v>81</v>
      </c>
      <c r="CE9" s="88">
        <f t="shared" si="1"/>
        <v>82</v>
      </c>
      <c r="CF9" s="88">
        <f t="shared" si="1"/>
        <v>83</v>
      </c>
      <c r="CG9" s="88">
        <f t="shared" si="1"/>
        <v>84</v>
      </c>
      <c r="CH9" s="88">
        <f t="shared" si="1"/>
        <v>85</v>
      </c>
      <c r="CI9" s="88">
        <f t="shared" si="1"/>
        <v>86</v>
      </c>
      <c r="CJ9" s="88">
        <f t="shared" si="1"/>
        <v>87</v>
      </c>
      <c r="CK9" s="88">
        <f t="shared" si="1"/>
        <v>88</v>
      </c>
      <c r="CL9" s="88">
        <f t="shared" si="1"/>
        <v>89</v>
      </c>
      <c r="CM9" s="88">
        <f t="shared" si="1"/>
        <v>90</v>
      </c>
      <c r="CN9" s="88">
        <f t="shared" si="1"/>
        <v>91</v>
      </c>
      <c r="CO9" s="88">
        <f t="shared" si="1"/>
        <v>92</v>
      </c>
      <c r="CP9" s="88">
        <f t="shared" si="1"/>
        <v>93</v>
      </c>
      <c r="CQ9" s="88">
        <f t="shared" si="1"/>
        <v>94</v>
      </c>
      <c r="CR9" s="88">
        <f t="shared" si="1"/>
        <v>95</v>
      </c>
      <c r="CS9" s="88">
        <f t="shared" si="1"/>
        <v>96</v>
      </c>
      <c r="CT9" s="88">
        <f t="shared" si="1"/>
        <v>97</v>
      </c>
      <c r="CU9" s="88">
        <f t="shared" si="1"/>
        <v>98</v>
      </c>
      <c r="CV9" s="88">
        <f t="shared" si="1"/>
        <v>99</v>
      </c>
      <c r="CW9" s="88">
        <f t="shared" si="1"/>
        <v>100</v>
      </c>
      <c r="CX9" s="88">
        <f t="shared" si="1"/>
        <v>101</v>
      </c>
      <c r="CY9" s="88">
        <f t="shared" si="1"/>
        <v>102</v>
      </c>
      <c r="CZ9" s="88">
        <f t="shared" si="1"/>
        <v>103</v>
      </c>
      <c r="DA9" s="88">
        <f t="shared" si="1"/>
        <v>104</v>
      </c>
      <c r="DB9" s="88">
        <f t="shared" si="1"/>
        <v>105</v>
      </c>
      <c r="DC9" s="88">
        <f t="shared" si="1"/>
        <v>106</v>
      </c>
      <c r="DD9" s="88">
        <f t="shared" si="1"/>
        <v>107</v>
      </c>
      <c r="DE9" s="88">
        <f t="shared" si="1"/>
        <v>108</v>
      </c>
      <c r="DF9" s="88">
        <f t="shared" si="1"/>
        <v>109</v>
      </c>
      <c r="DG9" s="88">
        <f t="shared" si="1"/>
        <v>110</v>
      </c>
      <c r="DH9" s="88">
        <f t="shared" si="1"/>
        <v>111</v>
      </c>
      <c r="DI9" s="88">
        <f t="shared" si="1"/>
        <v>112</v>
      </c>
      <c r="DJ9" s="88">
        <f t="shared" si="1"/>
        <v>113</v>
      </c>
      <c r="DK9" s="88">
        <f t="shared" si="1"/>
        <v>114</v>
      </c>
      <c r="DL9" s="88">
        <f t="shared" si="1"/>
        <v>115</v>
      </c>
      <c r="DM9" s="88">
        <f t="shared" si="1"/>
        <v>116</v>
      </c>
      <c r="DN9" s="88">
        <f t="shared" si="1"/>
        <v>117</v>
      </c>
      <c r="DO9" s="88">
        <f t="shared" si="1"/>
        <v>118</v>
      </c>
      <c r="DP9" s="88">
        <f t="shared" si="1"/>
        <v>119</v>
      </c>
      <c r="DQ9" s="88">
        <f t="shared" si="1"/>
        <v>120</v>
      </c>
      <c r="DR9" s="88">
        <f t="shared" si="1"/>
        <v>121</v>
      </c>
      <c r="DS9" s="88">
        <f t="shared" si="1"/>
        <v>122</v>
      </c>
      <c r="DT9" s="88">
        <f t="shared" si="1"/>
        <v>123</v>
      </c>
      <c r="DU9" s="88">
        <f t="shared" si="1"/>
        <v>124</v>
      </c>
      <c r="DV9" s="88">
        <f t="shared" si="1"/>
        <v>125</v>
      </c>
      <c r="DW9" s="88">
        <f t="shared" si="1"/>
        <v>126</v>
      </c>
      <c r="DX9" s="88">
        <f t="shared" si="1"/>
        <v>127</v>
      </c>
      <c r="DY9" s="88">
        <f t="shared" si="1"/>
        <v>128</v>
      </c>
      <c r="DZ9" s="88">
        <f t="shared" si="1"/>
        <v>129</v>
      </c>
      <c r="EA9" s="88">
        <f t="shared" si="1"/>
        <v>130</v>
      </c>
      <c r="EB9" s="88">
        <f t="shared" ref="EB9:GM9" si="2">EA9+1</f>
        <v>131</v>
      </c>
      <c r="EC9" s="88">
        <f t="shared" si="2"/>
        <v>132</v>
      </c>
      <c r="ED9" s="88">
        <f t="shared" si="2"/>
        <v>133</v>
      </c>
      <c r="EE9" s="88">
        <f t="shared" si="2"/>
        <v>134</v>
      </c>
      <c r="EF9" s="88">
        <f t="shared" si="2"/>
        <v>135</v>
      </c>
      <c r="EG9" s="88">
        <f t="shared" si="2"/>
        <v>136</v>
      </c>
      <c r="EH9" s="88">
        <f t="shared" si="2"/>
        <v>137</v>
      </c>
      <c r="EI9" s="88">
        <f t="shared" si="2"/>
        <v>138</v>
      </c>
      <c r="EJ9" s="88">
        <f t="shared" si="2"/>
        <v>139</v>
      </c>
      <c r="EK9" s="88">
        <f t="shared" si="2"/>
        <v>140</v>
      </c>
      <c r="EL9" s="88">
        <f t="shared" si="2"/>
        <v>141</v>
      </c>
      <c r="EM9" s="88">
        <f t="shared" si="2"/>
        <v>142</v>
      </c>
      <c r="EN9" s="88">
        <f t="shared" si="2"/>
        <v>143</v>
      </c>
      <c r="EO9" s="88">
        <f t="shared" si="2"/>
        <v>144</v>
      </c>
      <c r="EP9" s="88">
        <f t="shared" si="2"/>
        <v>145</v>
      </c>
      <c r="EQ9" s="88">
        <f t="shared" si="2"/>
        <v>146</v>
      </c>
      <c r="ER9" s="88">
        <f t="shared" si="2"/>
        <v>147</v>
      </c>
      <c r="ES9" s="88">
        <f t="shared" si="2"/>
        <v>148</v>
      </c>
      <c r="ET9" s="88">
        <f t="shared" si="2"/>
        <v>149</v>
      </c>
      <c r="EU9" s="88">
        <f t="shared" si="2"/>
        <v>150</v>
      </c>
      <c r="EV9" s="88">
        <f t="shared" si="2"/>
        <v>151</v>
      </c>
      <c r="EW9" s="88">
        <f t="shared" si="2"/>
        <v>152</v>
      </c>
      <c r="EX9" s="88">
        <f t="shared" si="2"/>
        <v>153</v>
      </c>
      <c r="EY9" s="88">
        <f t="shared" si="2"/>
        <v>154</v>
      </c>
      <c r="EZ9" s="88">
        <f t="shared" si="2"/>
        <v>155</v>
      </c>
      <c r="FA9" s="88">
        <f>EY9+1</f>
        <v>155</v>
      </c>
      <c r="FB9" s="88">
        <f>EZ9+1</f>
        <v>156</v>
      </c>
      <c r="FC9" s="88">
        <f t="shared" si="2"/>
        <v>157</v>
      </c>
      <c r="FD9" s="88">
        <f t="shared" si="2"/>
        <v>158</v>
      </c>
      <c r="FE9" s="88">
        <f t="shared" si="2"/>
        <v>159</v>
      </c>
      <c r="FF9" s="88">
        <f t="shared" si="2"/>
        <v>160</v>
      </c>
      <c r="FG9" s="88">
        <f t="shared" si="2"/>
        <v>161</v>
      </c>
      <c r="FH9" s="88">
        <f t="shared" si="2"/>
        <v>162</v>
      </c>
      <c r="FI9" s="88">
        <f t="shared" si="2"/>
        <v>163</v>
      </c>
      <c r="FJ9" s="88">
        <f t="shared" si="2"/>
        <v>164</v>
      </c>
      <c r="FK9" s="88">
        <f t="shared" si="2"/>
        <v>165</v>
      </c>
      <c r="FL9" s="88">
        <f t="shared" si="2"/>
        <v>166</v>
      </c>
      <c r="FM9" s="88">
        <f t="shared" si="2"/>
        <v>167</v>
      </c>
      <c r="FN9" s="88">
        <f t="shared" si="2"/>
        <v>168</v>
      </c>
      <c r="FO9" s="88">
        <f t="shared" si="2"/>
        <v>169</v>
      </c>
      <c r="FP9" s="88">
        <f t="shared" si="2"/>
        <v>170</v>
      </c>
      <c r="FQ9" s="88">
        <f t="shared" si="2"/>
        <v>171</v>
      </c>
      <c r="FR9" s="88">
        <f t="shared" si="2"/>
        <v>172</v>
      </c>
      <c r="FS9" s="88">
        <f t="shared" si="2"/>
        <v>173</v>
      </c>
      <c r="FT9" s="88">
        <f>FR9+1</f>
        <v>173</v>
      </c>
      <c r="FU9" s="88">
        <f>FS9+1</f>
        <v>174</v>
      </c>
      <c r="FV9" s="88">
        <f t="shared" si="2"/>
        <v>175</v>
      </c>
      <c r="FW9" s="88">
        <f t="shared" si="2"/>
        <v>176</v>
      </c>
      <c r="FX9" s="88">
        <f t="shared" si="2"/>
        <v>177</v>
      </c>
      <c r="FY9" s="88">
        <f t="shared" si="2"/>
        <v>178</v>
      </c>
      <c r="FZ9" s="88">
        <f t="shared" si="2"/>
        <v>179</v>
      </c>
      <c r="GA9" s="88">
        <f t="shared" si="2"/>
        <v>180</v>
      </c>
      <c r="GB9" s="88">
        <f t="shared" si="2"/>
        <v>181</v>
      </c>
      <c r="GC9" s="88">
        <f t="shared" si="2"/>
        <v>182</v>
      </c>
      <c r="GD9" s="88">
        <f t="shared" si="2"/>
        <v>183</v>
      </c>
      <c r="GE9" s="88">
        <f t="shared" si="2"/>
        <v>184</v>
      </c>
      <c r="GF9" s="88">
        <f t="shared" si="2"/>
        <v>185</v>
      </c>
      <c r="GG9" s="88">
        <f t="shared" si="2"/>
        <v>186</v>
      </c>
      <c r="GH9" s="88">
        <f t="shared" si="2"/>
        <v>187</v>
      </c>
      <c r="GI9" s="88">
        <f t="shared" si="2"/>
        <v>188</v>
      </c>
      <c r="GJ9" s="88">
        <f t="shared" si="2"/>
        <v>189</v>
      </c>
      <c r="GK9" s="88">
        <f t="shared" si="2"/>
        <v>190</v>
      </c>
      <c r="GL9" s="88">
        <f t="shared" si="2"/>
        <v>191</v>
      </c>
      <c r="GM9" s="88">
        <f t="shared" si="2"/>
        <v>192</v>
      </c>
      <c r="GN9" s="88">
        <f t="shared" ref="GN9:IS9" si="3">GM9+1</f>
        <v>193</v>
      </c>
      <c r="GO9" s="88">
        <f t="shared" si="3"/>
        <v>194</v>
      </c>
      <c r="GP9" s="88">
        <f t="shared" si="3"/>
        <v>195</v>
      </c>
      <c r="GQ9" s="88">
        <f t="shared" si="3"/>
        <v>196</v>
      </c>
      <c r="GR9" s="88">
        <f t="shared" si="3"/>
        <v>197</v>
      </c>
      <c r="GS9" s="73">
        <f t="shared" si="3"/>
        <v>198</v>
      </c>
      <c r="GT9" s="73">
        <f t="shared" si="3"/>
        <v>199</v>
      </c>
      <c r="GU9" s="73">
        <f t="shared" si="3"/>
        <v>200</v>
      </c>
      <c r="GV9" s="73">
        <f t="shared" si="3"/>
        <v>201</v>
      </c>
      <c r="GW9" s="131">
        <f>GS9+1</f>
        <v>199</v>
      </c>
      <c r="GX9" s="131"/>
      <c r="GY9" s="88">
        <f>GW9+1</f>
        <v>200</v>
      </c>
      <c r="GZ9" s="88">
        <f t="shared" si="3"/>
        <v>201</v>
      </c>
      <c r="HA9" s="88">
        <f t="shared" si="3"/>
        <v>202</v>
      </c>
      <c r="HB9" s="88">
        <f t="shared" si="3"/>
        <v>203</v>
      </c>
      <c r="HC9" s="88">
        <f t="shared" si="3"/>
        <v>204</v>
      </c>
      <c r="HD9" s="88">
        <f t="shared" si="3"/>
        <v>205</v>
      </c>
      <c r="HE9" s="88">
        <f t="shared" si="3"/>
        <v>206</v>
      </c>
      <c r="HF9" s="88">
        <f t="shared" si="3"/>
        <v>207</v>
      </c>
      <c r="HG9" s="88">
        <f t="shared" si="3"/>
        <v>208</v>
      </c>
      <c r="HH9" s="88">
        <f t="shared" si="3"/>
        <v>209</v>
      </c>
      <c r="HI9" s="88">
        <f t="shared" si="3"/>
        <v>210</v>
      </c>
      <c r="HJ9" s="88">
        <f t="shared" si="3"/>
        <v>211</v>
      </c>
      <c r="HK9" s="88">
        <f t="shared" si="3"/>
        <v>212</v>
      </c>
      <c r="HL9" s="88">
        <f t="shared" si="3"/>
        <v>213</v>
      </c>
      <c r="HM9" s="88">
        <f t="shared" si="3"/>
        <v>214</v>
      </c>
      <c r="HN9" s="88">
        <f t="shared" si="3"/>
        <v>215</v>
      </c>
      <c r="HO9" s="88">
        <f t="shared" si="3"/>
        <v>216</v>
      </c>
      <c r="HP9" s="88">
        <f t="shared" si="3"/>
        <v>217</v>
      </c>
      <c r="HQ9" s="88">
        <f t="shared" si="3"/>
        <v>218</v>
      </c>
      <c r="HR9" s="88">
        <f t="shared" si="3"/>
        <v>219</v>
      </c>
      <c r="HS9" s="88">
        <f t="shared" si="3"/>
        <v>220</v>
      </c>
      <c r="HT9" s="88">
        <f t="shared" si="3"/>
        <v>221</v>
      </c>
      <c r="HU9" s="88">
        <f t="shared" si="3"/>
        <v>222</v>
      </c>
      <c r="HV9" s="88">
        <f t="shared" si="3"/>
        <v>223</v>
      </c>
      <c r="HW9" s="88">
        <f t="shared" si="3"/>
        <v>224</v>
      </c>
      <c r="HX9" s="88">
        <f t="shared" si="3"/>
        <v>225</v>
      </c>
      <c r="HY9" s="88">
        <f t="shared" si="3"/>
        <v>226</v>
      </c>
      <c r="HZ9" s="88">
        <f t="shared" si="3"/>
        <v>227</v>
      </c>
      <c r="IA9" s="88">
        <f t="shared" si="3"/>
        <v>228</v>
      </c>
      <c r="IB9" s="88">
        <f t="shared" si="3"/>
        <v>229</v>
      </c>
      <c r="IC9" s="88">
        <f t="shared" si="3"/>
        <v>230</v>
      </c>
      <c r="ID9" s="88">
        <f t="shared" si="3"/>
        <v>231</v>
      </c>
      <c r="IE9" s="88">
        <f t="shared" si="3"/>
        <v>232</v>
      </c>
      <c r="IF9" s="88">
        <f t="shared" si="3"/>
        <v>233</v>
      </c>
      <c r="IG9" s="88">
        <f t="shared" si="3"/>
        <v>234</v>
      </c>
      <c r="IH9" s="88">
        <f t="shared" si="3"/>
        <v>235</v>
      </c>
      <c r="II9" s="88">
        <f t="shared" si="3"/>
        <v>236</v>
      </c>
      <c r="IJ9" s="88">
        <f t="shared" si="3"/>
        <v>237</v>
      </c>
      <c r="IK9" s="88">
        <f t="shared" si="3"/>
        <v>238</v>
      </c>
      <c r="IL9" s="88">
        <f t="shared" si="3"/>
        <v>239</v>
      </c>
      <c r="IM9" s="88">
        <f t="shared" si="3"/>
        <v>240</v>
      </c>
      <c r="IN9" s="88">
        <f t="shared" si="3"/>
        <v>241</v>
      </c>
      <c r="IO9" s="88">
        <f t="shared" si="3"/>
        <v>242</v>
      </c>
      <c r="IP9" s="88">
        <f t="shared" si="3"/>
        <v>243</v>
      </c>
      <c r="IQ9" s="88">
        <f t="shared" si="3"/>
        <v>244</v>
      </c>
      <c r="IR9" s="88">
        <f t="shared" si="3"/>
        <v>245</v>
      </c>
      <c r="IS9" s="88">
        <f t="shared" si="3"/>
        <v>246</v>
      </c>
      <c r="IT9" s="73">
        <f>IS9+1</f>
        <v>247</v>
      </c>
      <c r="IU9" s="73">
        <f t="shared" ref="IU9:LF9" si="4">IT9+1</f>
        <v>248</v>
      </c>
      <c r="IV9" s="73">
        <f t="shared" si="4"/>
        <v>249</v>
      </c>
      <c r="IW9" s="73">
        <f t="shared" si="4"/>
        <v>250</v>
      </c>
      <c r="IX9" s="73">
        <f t="shared" si="4"/>
        <v>251</v>
      </c>
      <c r="IY9" s="73">
        <f t="shared" si="4"/>
        <v>252</v>
      </c>
      <c r="IZ9" s="73">
        <f t="shared" si="4"/>
        <v>253</v>
      </c>
      <c r="JA9" s="73">
        <f t="shared" si="4"/>
        <v>254</v>
      </c>
      <c r="JB9" s="73">
        <f t="shared" si="4"/>
        <v>255</v>
      </c>
      <c r="JC9" s="73">
        <f t="shared" si="4"/>
        <v>256</v>
      </c>
      <c r="JD9" s="73">
        <f t="shared" si="4"/>
        <v>257</v>
      </c>
      <c r="JE9" s="88">
        <f t="shared" si="4"/>
        <v>258</v>
      </c>
      <c r="JF9" s="88">
        <f t="shared" si="4"/>
        <v>259</v>
      </c>
      <c r="JG9" s="88">
        <f t="shared" si="4"/>
        <v>260</v>
      </c>
      <c r="JH9" s="88">
        <f t="shared" si="4"/>
        <v>261</v>
      </c>
      <c r="JI9" s="88">
        <f t="shared" si="4"/>
        <v>262</v>
      </c>
      <c r="JJ9" s="88">
        <f t="shared" si="4"/>
        <v>263</v>
      </c>
      <c r="JK9" s="88">
        <f t="shared" si="4"/>
        <v>264</v>
      </c>
      <c r="JL9" s="88">
        <f t="shared" si="4"/>
        <v>265</v>
      </c>
      <c r="JM9" s="88">
        <f t="shared" si="4"/>
        <v>266</v>
      </c>
      <c r="JN9" s="88">
        <f t="shared" si="4"/>
        <v>267</v>
      </c>
      <c r="JO9" s="88">
        <f t="shared" si="4"/>
        <v>268</v>
      </c>
      <c r="JP9" s="88">
        <f t="shared" si="4"/>
        <v>269</v>
      </c>
      <c r="JQ9" s="88">
        <f t="shared" si="4"/>
        <v>270</v>
      </c>
      <c r="JR9" s="88">
        <f t="shared" si="4"/>
        <v>271</v>
      </c>
      <c r="JS9" s="88">
        <f t="shared" si="4"/>
        <v>272</v>
      </c>
      <c r="JT9" s="88">
        <f t="shared" si="4"/>
        <v>273</v>
      </c>
      <c r="JU9" s="88">
        <f t="shared" si="4"/>
        <v>274</v>
      </c>
      <c r="JV9" s="88">
        <f t="shared" si="4"/>
        <v>275</v>
      </c>
      <c r="JW9" s="88">
        <f t="shared" si="4"/>
        <v>276</v>
      </c>
      <c r="JX9" s="88">
        <f t="shared" si="4"/>
        <v>277</v>
      </c>
      <c r="JY9" s="88">
        <f t="shared" si="4"/>
        <v>278</v>
      </c>
      <c r="JZ9" s="88">
        <f t="shared" si="4"/>
        <v>279</v>
      </c>
      <c r="KA9" s="88">
        <f t="shared" si="4"/>
        <v>280</v>
      </c>
      <c r="KB9" s="88">
        <f t="shared" si="4"/>
        <v>281</v>
      </c>
      <c r="KC9" s="88">
        <f t="shared" si="4"/>
        <v>282</v>
      </c>
      <c r="KD9" s="88">
        <f t="shared" si="4"/>
        <v>283</v>
      </c>
      <c r="KE9" s="88">
        <f t="shared" si="4"/>
        <v>284</v>
      </c>
      <c r="KF9" s="88">
        <f t="shared" si="4"/>
        <v>285</v>
      </c>
      <c r="KG9" s="88">
        <f t="shared" si="4"/>
        <v>286</v>
      </c>
      <c r="KH9" s="88">
        <f t="shared" si="4"/>
        <v>287</v>
      </c>
      <c r="KI9" s="88">
        <f t="shared" si="4"/>
        <v>288</v>
      </c>
      <c r="KJ9" s="88">
        <f t="shared" si="4"/>
        <v>289</v>
      </c>
      <c r="KK9" s="88">
        <f t="shared" si="4"/>
        <v>290</v>
      </c>
      <c r="KL9" s="88">
        <f t="shared" si="4"/>
        <v>291</v>
      </c>
      <c r="KM9" s="88">
        <f t="shared" si="4"/>
        <v>292</v>
      </c>
      <c r="KN9" s="88">
        <f t="shared" si="4"/>
        <v>293</v>
      </c>
      <c r="KO9" s="88">
        <f t="shared" si="4"/>
        <v>294</v>
      </c>
      <c r="KP9" s="88">
        <f t="shared" si="4"/>
        <v>295</v>
      </c>
      <c r="KQ9" s="88">
        <f t="shared" si="4"/>
        <v>296</v>
      </c>
      <c r="KR9" s="88">
        <f t="shared" si="4"/>
        <v>297</v>
      </c>
      <c r="KS9" s="88">
        <f t="shared" si="4"/>
        <v>298</v>
      </c>
      <c r="KT9" s="88">
        <f t="shared" si="4"/>
        <v>299</v>
      </c>
      <c r="KU9" s="88">
        <f t="shared" si="4"/>
        <v>300</v>
      </c>
      <c r="KV9" s="88">
        <f t="shared" si="4"/>
        <v>301</v>
      </c>
      <c r="KW9" s="88">
        <f t="shared" si="4"/>
        <v>302</v>
      </c>
      <c r="KX9" s="88">
        <f t="shared" si="4"/>
        <v>303</v>
      </c>
      <c r="KY9" s="88">
        <f t="shared" si="4"/>
        <v>304</v>
      </c>
      <c r="KZ9" s="88">
        <f t="shared" si="4"/>
        <v>305</v>
      </c>
      <c r="LA9" s="88">
        <f t="shared" si="4"/>
        <v>306</v>
      </c>
      <c r="LB9" s="88">
        <f t="shared" si="4"/>
        <v>307</v>
      </c>
      <c r="LC9" s="88">
        <f t="shared" si="4"/>
        <v>308</v>
      </c>
      <c r="LD9" s="88">
        <f t="shared" si="4"/>
        <v>309</v>
      </c>
      <c r="LE9" s="88">
        <f t="shared" si="4"/>
        <v>310</v>
      </c>
      <c r="LF9" s="88">
        <f t="shared" si="4"/>
        <v>311</v>
      </c>
      <c r="LG9" s="88">
        <f t="shared" ref="LG9:MC9" si="5">LF9+1</f>
        <v>312</v>
      </c>
      <c r="LH9" s="88">
        <f t="shared" si="5"/>
        <v>313</v>
      </c>
      <c r="LI9" s="88">
        <f t="shared" si="5"/>
        <v>314</v>
      </c>
      <c r="LJ9" s="88">
        <f t="shared" si="5"/>
        <v>315</v>
      </c>
      <c r="LK9" s="88">
        <f t="shared" si="5"/>
        <v>316</v>
      </c>
      <c r="LL9" s="88">
        <f t="shared" si="5"/>
        <v>317</v>
      </c>
      <c r="LM9" s="88">
        <f t="shared" si="5"/>
        <v>318</v>
      </c>
      <c r="LN9" s="88">
        <f t="shared" si="5"/>
        <v>319</v>
      </c>
      <c r="LO9" s="88">
        <f t="shared" si="5"/>
        <v>320</v>
      </c>
      <c r="LP9" s="88">
        <f t="shared" si="5"/>
        <v>321</v>
      </c>
      <c r="LQ9" s="88">
        <f t="shared" si="5"/>
        <v>322</v>
      </c>
      <c r="LR9" s="88">
        <f t="shared" si="5"/>
        <v>323</v>
      </c>
      <c r="LS9" s="88">
        <f t="shared" si="5"/>
        <v>324</v>
      </c>
      <c r="LT9" s="88">
        <f t="shared" si="5"/>
        <v>325</v>
      </c>
      <c r="LU9" s="88">
        <f t="shared" si="5"/>
        <v>326</v>
      </c>
      <c r="LV9" s="88">
        <f t="shared" si="5"/>
        <v>327</v>
      </c>
      <c r="LW9" s="88">
        <f t="shared" si="5"/>
        <v>328</v>
      </c>
      <c r="LX9" s="88">
        <f t="shared" si="5"/>
        <v>329</v>
      </c>
      <c r="LY9" s="88">
        <f t="shared" si="5"/>
        <v>330</v>
      </c>
      <c r="LZ9" s="88">
        <f t="shared" si="5"/>
        <v>331</v>
      </c>
      <c r="MA9" s="88">
        <f t="shared" si="5"/>
        <v>332</v>
      </c>
      <c r="MB9" s="88">
        <f t="shared" si="5"/>
        <v>333</v>
      </c>
      <c r="MC9" s="88">
        <f t="shared" si="5"/>
        <v>334</v>
      </c>
      <c r="MD9" s="262"/>
      <c r="ME9" s="191"/>
      <c r="MF9" s="191"/>
      <c r="MG9" s="256"/>
      <c r="MH9" s="256"/>
      <c r="MI9" s="256"/>
      <c r="MJ9" s="256"/>
      <c r="MK9" s="256"/>
      <c r="ML9" s="256"/>
      <c r="MM9" s="256"/>
      <c r="MN9" s="256"/>
      <c r="MO9" s="256"/>
      <c r="MP9" s="256"/>
      <c r="MQ9" s="256"/>
      <c r="MR9" s="256"/>
      <c r="MS9" s="256"/>
      <c r="MT9" s="256"/>
      <c r="MU9" s="201"/>
      <c r="MV9" s="202"/>
      <c r="MW9" s="202"/>
      <c r="MX9" s="202"/>
      <c r="MY9" s="202"/>
      <c r="MZ9" s="202"/>
      <c r="NA9" s="202"/>
      <c r="NB9" s="202"/>
      <c r="NC9" s="202"/>
      <c r="ND9" s="202"/>
      <c r="NE9" s="202"/>
      <c r="NF9" s="202"/>
      <c r="NG9" s="202"/>
      <c r="NH9" s="202"/>
      <c r="NI9" s="202"/>
      <c r="NJ9" s="207"/>
      <c r="NK9" s="203"/>
      <c r="NL9" s="203"/>
      <c r="NM9" s="203"/>
      <c r="NN9" s="203"/>
      <c r="NO9" s="203"/>
      <c r="NP9" s="203"/>
      <c r="NQ9" s="203"/>
      <c r="NR9" s="203"/>
      <c r="NS9" s="203"/>
      <c r="NT9" s="203"/>
      <c r="NU9" s="203"/>
      <c r="NV9" s="203"/>
      <c r="NW9" s="203"/>
      <c r="NX9" s="204"/>
      <c r="NY9" s="250"/>
      <c r="NZ9" s="203"/>
      <c r="OA9" s="36"/>
      <c r="OB9" s="36"/>
      <c r="OC9" s="36"/>
      <c r="OD9" s="36"/>
      <c r="OE9" s="36"/>
      <c r="OF9" s="36"/>
      <c r="OG9" s="36"/>
      <c r="OH9" s="36"/>
      <c r="OI9" s="36"/>
      <c r="OJ9" s="36"/>
      <c r="OK9" s="36"/>
      <c r="OL9" s="36"/>
      <c r="OM9" s="36"/>
      <c r="ON9" s="36"/>
      <c r="OO9" s="36"/>
      <c r="OP9" s="36"/>
      <c r="OQ9" s="36"/>
      <c r="OR9" s="36"/>
      <c r="OS9" s="129"/>
      <c r="OT9" s="50"/>
      <c r="OU9" s="50"/>
      <c r="OV9" s="129"/>
      <c r="OW9" s="129"/>
      <c r="OX9" s="129"/>
      <c r="OY9" s="129"/>
      <c r="OZ9" s="132"/>
      <c r="PA9" s="129"/>
      <c r="RP9" s="129"/>
      <c r="RQ9" s="129"/>
      <c r="RR9" s="129"/>
      <c r="RS9" s="129"/>
    </row>
    <row r="10" spans="1:539" s="4" customFormat="1" ht="31.5" customHeight="1" x14ac:dyDescent="0.2">
      <c r="A10" s="129"/>
      <c r="B10" s="130"/>
      <c r="C10" s="88">
        <v>111</v>
      </c>
      <c r="D10" s="88">
        <v>111</v>
      </c>
      <c r="E10" s="88">
        <v>111</v>
      </c>
      <c r="F10" s="88">
        <v>112</v>
      </c>
      <c r="G10" s="59">
        <v>112</v>
      </c>
      <c r="H10" s="59"/>
      <c r="I10" s="59">
        <v>111</v>
      </c>
      <c r="J10" s="59">
        <v>112</v>
      </c>
      <c r="K10" s="59"/>
      <c r="L10" s="59"/>
      <c r="M10" s="88">
        <v>119</v>
      </c>
      <c r="N10" s="88">
        <v>119</v>
      </c>
      <c r="O10" s="88">
        <v>119</v>
      </c>
      <c r="P10" s="88">
        <v>244</v>
      </c>
      <c r="Q10" s="88">
        <v>244</v>
      </c>
      <c r="R10" s="88"/>
      <c r="S10" s="88">
        <v>112</v>
      </c>
      <c r="T10" s="88">
        <v>113</v>
      </c>
      <c r="U10" s="88">
        <v>119</v>
      </c>
      <c r="V10" s="88">
        <v>244</v>
      </c>
      <c r="W10" s="59">
        <v>119</v>
      </c>
      <c r="X10" s="59">
        <v>244</v>
      </c>
      <c r="Y10" s="59">
        <v>112</v>
      </c>
      <c r="Z10" s="59">
        <v>113</v>
      </c>
      <c r="AA10" s="59">
        <v>244</v>
      </c>
      <c r="AB10" s="59">
        <v>244</v>
      </c>
      <c r="AC10" s="59">
        <v>244</v>
      </c>
      <c r="AD10" s="59">
        <v>244</v>
      </c>
      <c r="AE10" s="59">
        <v>112</v>
      </c>
      <c r="AF10" s="59">
        <v>244</v>
      </c>
      <c r="AG10" s="59">
        <v>244</v>
      </c>
      <c r="AH10" s="88"/>
      <c r="AI10" s="59">
        <v>244</v>
      </c>
      <c r="AJ10" s="59">
        <v>244</v>
      </c>
      <c r="AK10" s="59">
        <v>244</v>
      </c>
      <c r="AL10" s="59">
        <v>244</v>
      </c>
      <c r="AM10" s="59">
        <v>244</v>
      </c>
      <c r="AN10" s="59">
        <v>244</v>
      </c>
      <c r="AO10" s="59">
        <v>244</v>
      </c>
      <c r="AP10" s="59">
        <v>244</v>
      </c>
      <c r="AQ10" s="59">
        <v>244</v>
      </c>
      <c r="AR10" s="59">
        <v>244</v>
      </c>
      <c r="AS10" s="59">
        <v>244</v>
      </c>
      <c r="AT10" s="59">
        <v>244</v>
      </c>
      <c r="AU10" s="133"/>
      <c r="AV10" s="133"/>
      <c r="AW10" s="133"/>
      <c r="AX10" s="59">
        <v>119</v>
      </c>
      <c r="AY10" s="59">
        <v>244</v>
      </c>
      <c r="AZ10" s="59">
        <v>244</v>
      </c>
      <c r="BA10" s="59">
        <v>244</v>
      </c>
      <c r="BB10" s="59">
        <v>244</v>
      </c>
      <c r="BC10" s="59">
        <v>244</v>
      </c>
      <c r="BD10" s="59">
        <v>244</v>
      </c>
      <c r="BE10" s="59">
        <v>244</v>
      </c>
      <c r="BF10" s="59">
        <v>244</v>
      </c>
      <c r="BG10" s="134"/>
      <c r="BH10" s="134"/>
      <c r="BI10" s="134">
        <v>111</v>
      </c>
      <c r="BJ10" s="134">
        <v>119</v>
      </c>
      <c r="BK10" s="88"/>
      <c r="BL10" s="59">
        <v>112</v>
      </c>
      <c r="BM10" s="59">
        <v>112</v>
      </c>
      <c r="BN10" s="88"/>
      <c r="BO10" s="59">
        <v>112</v>
      </c>
      <c r="BP10" s="59">
        <v>111</v>
      </c>
      <c r="BQ10" s="88">
        <v>244</v>
      </c>
      <c r="BR10" s="88"/>
      <c r="BS10" s="59"/>
      <c r="BT10" s="59"/>
      <c r="BU10" s="59">
        <v>247</v>
      </c>
      <c r="BV10" s="59">
        <v>247</v>
      </c>
      <c r="BW10" s="59">
        <v>247</v>
      </c>
      <c r="BX10" s="59">
        <v>244</v>
      </c>
      <c r="BY10" s="59">
        <v>244</v>
      </c>
      <c r="BZ10" s="59">
        <v>244</v>
      </c>
      <c r="CA10" s="88">
        <v>244</v>
      </c>
      <c r="CB10" s="88"/>
      <c r="CC10" s="59"/>
      <c r="CD10" s="59">
        <v>244</v>
      </c>
      <c r="CE10" s="59">
        <v>244</v>
      </c>
      <c r="CF10" s="59"/>
      <c r="CG10" s="59">
        <v>244</v>
      </c>
      <c r="CH10" s="59"/>
      <c r="CI10" s="59"/>
      <c r="CJ10" s="59">
        <v>244</v>
      </c>
      <c r="CK10" s="59">
        <v>244</v>
      </c>
      <c r="CL10" s="135"/>
      <c r="CM10" s="59"/>
      <c r="CN10" s="59"/>
      <c r="CO10" s="59">
        <v>244</v>
      </c>
      <c r="CP10" s="59">
        <v>244</v>
      </c>
      <c r="CQ10" s="59">
        <v>244</v>
      </c>
      <c r="CR10" s="59">
        <v>244</v>
      </c>
      <c r="CS10" s="59">
        <v>244</v>
      </c>
      <c r="CT10" s="59">
        <v>244</v>
      </c>
      <c r="CU10" s="59">
        <v>244</v>
      </c>
      <c r="CV10" s="59">
        <v>244</v>
      </c>
      <c r="CW10" s="59"/>
      <c r="CX10" s="59">
        <v>244</v>
      </c>
      <c r="CY10" s="59">
        <v>244</v>
      </c>
      <c r="CZ10" s="59"/>
      <c r="DA10" s="59">
        <v>244</v>
      </c>
      <c r="DB10" s="59">
        <v>244</v>
      </c>
      <c r="DC10" s="59">
        <v>244</v>
      </c>
      <c r="DD10" s="59"/>
      <c r="DE10" s="59"/>
      <c r="DF10" s="59">
        <v>244</v>
      </c>
      <c r="DG10" s="59">
        <v>244</v>
      </c>
      <c r="DH10" s="59">
        <v>244</v>
      </c>
      <c r="DI10" s="59">
        <v>244</v>
      </c>
      <c r="DJ10" s="59">
        <v>244</v>
      </c>
      <c r="DK10" s="59">
        <v>244</v>
      </c>
      <c r="DL10" s="59">
        <v>244</v>
      </c>
      <c r="DM10" s="136">
        <v>244</v>
      </c>
      <c r="DN10" s="59">
        <v>243</v>
      </c>
      <c r="DO10" s="59">
        <v>244</v>
      </c>
      <c r="DP10" s="88"/>
      <c r="DQ10" s="59"/>
      <c r="DR10" s="59"/>
      <c r="DS10" s="59"/>
      <c r="DT10" s="59">
        <v>244</v>
      </c>
      <c r="DU10" s="59">
        <v>244</v>
      </c>
      <c r="DV10" s="59">
        <v>244</v>
      </c>
      <c r="DW10" s="59">
        <v>244</v>
      </c>
      <c r="DX10" s="59">
        <v>244</v>
      </c>
      <c r="DY10" s="59">
        <v>244</v>
      </c>
      <c r="DZ10" s="59">
        <v>244</v>
      </c>
      <c r="EA10" s="59">
        <v>244</v>
      </c>
      <c r="EB10" s="59">
        <v>244</v>
      </c>
      <c r="EC10" s="59">
        <v>244</v>
      </c>
      <c r="ED10" s="59">
        <v>244</v>
      </c>
      <c r="EE10" s="59">
        <v>244</v>
      </c>
      <c r="EF10" s="59">
        <v>244</v>
      </c>
      <c r="EG10" s="59"/>
      <c r="EH10" s="59">
        <v>244</v>
      </c>
      <c r="EI10" s="59">
        <v>244</v>
      </c>
      <c r="EJ10" s="59">
        <v>244</v>
      </c>
      <c r="EK10" s="59">
        <v>112</v>
      </c>
      <c r="EL10" s="59"/>
      <c r="EM10" s="59">
        <v>244</v>
      </c>
      <c r="EN10" s="59">
        <v>244</v>
      </c>
      <c r="EO10" s="59">
        <v>244</v>
      </c>
      <c r="EP10" s="59">
        <v>244</v>
      </c>
      <c r="EQ10" s="59">
        <v>244</v>
      </c>
      <c r="ER10" s="59">
        <v>244</v>
      </c>
      <c r="ES10" s="59"/>
      <c r="ET10" s="137">
        <v>244</v>
      </c>
      <c r="EU10" s="29">
        <v>244</v>
      </c>
      <c r="EV10" s="59">
        <v>244</v>
      </c>
      <c r="EW10" s="59"/>
      <c r="EX10" s="30">
        <v>244</v>
      </c>
      <c r="EY10" s="131">
        <v>244</v>
      </c>
      <c r="EZ10" s="88">
        <v>244</v>
      </c>
      <c r="FA10" s="59">
        <v>244</v>
      </c>
      <c r="FB10" s="59">
        <v>244</v>
      </c>
      <c r="FC10" s="59">
        <v>244</v>
      </c>
      <c r="FD10" s="59">
        <v>244</v>
      </c>
      <c r="FE10" s="88"/>
      <c r="FF10" s="59">
        <v>852</v>
      </c>
      <c r="FG10" s="59">
        <v>321</v>
      </c>
      <c r="FH10" s="59">
        <v>853</v>
      </c>
      <c r="FI10" s="88"/>
      <c r="FJ10" s="138"/>
      <c r="FK10" s="59">
        <v>851</v>
      </c>
      <c r="FL10" s="59">
        <v>851</v>
      </c>
      <c r="FM10" s="138">
        <v>852</v>
      </c>
      <c r="FN10" s="138">
        <v>853</v>
      </c>
      <c r="FO10" s="59"/>
      <c r="FP10" s="135">
        <v>244</v>
      </c>
      <c r="FQ10" s="135">
        <v>244</v>
      </c>
      <c r="FR10" s="88"/>
      <c r="FS10" s="59"/>
      <c r="FT10" s="59">
        <v>244</v>
      </c>
      <c r="FU10" s="59">
        <v>244</v>
      </c>
      <c r="FV10" s="59">
        <v>244</v>
      </c>
      <c r="FW10" s="59">
        <v>244</v>
      </c>
      <c r="FX10" s="59">
        <v>244</v>
      </c>
      <c r="FY10" s="59">
        <v>244</v>
      </c>
      <c r="FZ10" s="59">
        <v>244</v>
      </c>
      <c r="GA10" s="59">
        <v>244</v>
      </c>
      <c r="GB10" s="59">
        <v>244</v>
      </c>
      <c r="GC10" s="59">
        <v>244</v>
      </c>
      <c r="GD10" s="59">
        <v>244</v>
      </c>
      <c r="GE10" s="59">
        <v>244</v>
      </c>
      <c r="GF10" s="139"/>
      <c r="GG10" s="140">
        <v>112</v>
      </c>
      <c r="GH10" s="140">
        <v>831</v>
      </c>
      <c r="GI10" s="140">
        <v>243</v>
      </c>
      <c r="GJ10" s="140">
        <v>244</v>
      </c>
      <c r="GK10" s="140"/>
      <c r="GL10" s="89">
        <v>111</v>
      </c>
      <c r="GM10" s="89">
        <v>244</v>
      </c>
      <c r="GN10" s="89">
        <v>244</v>
      </c>
      <c r="GO10" s="89">
        <v>244</v>
      </c>
      <c r="GP10" s="89">
        <v>244</v>
      </c>
      <c r="GQ10" s="89">
        <v>244</v>
      </c>
      <c r="GR10" s="89"/>
      <c r="GS10" s="140">
        <v>244</v>
      </c>
      <c r="GT10" s="78"/>
      <c r="GU10" s="78"/>
      <c r="GV10" s="78"/>
      <c r="GW10" s="78">
        <v>244</v>
      </c>
      <c r="GX10" s="78"/>
      <c r="GY10" s="89">
        <v>244</v>
      </c>
      <c r="GZ10" s="89">
        <v>244</v>
      </c>
      <c r="HA10" s="89">
        <v>244</v>
      </c>
      <c r="HB10" s="89">
        <v>244</v>
      </c>
      <c r="HC10" s="89">
        <v>244</v>
      </c>
      <c r="HD10" s="89">
        <v>321</v>
      </c>
      <c r="HE10" s="89">
        <v>244</v>
      </c>
      <c r="HF10" s="89">
        <v>243</v>
      </c>
      <c r="HG10" s="89">
        <v>244</v>
      </c>
      <c r="HH10" s="89">
        <v>243</v>
      </c>
      <c r="HI10" s="89">
        <v>244</v>
      </c>
      <c r="HJ10" s="89">
        <v>244</v>
      </c>
      <c r="HK10" s="89">
        <v>244</v>
      </c>
      <c r="HL10" s="89"/>
      <c r="HM10" s="89">
        <v>610</v>
      </c>
      <c r="HN10" s="89">
        <v>244</v>
      </c>
      <c r="HO10" s="89">
        <v>244</v>
      </c>
      <c r="HP10" s="89">
        <v>243</v>
      </c>
      <c r="HQ10" s="89">
        <v>244</v>
      </c>
      <c r="HR10" s="89">
        <v>244</v>
      </c>
      <c r="HS10" s="89">
        <v>244</v>
      </c>
      <c r="HT10" s="89">
        <v>244</v>
      </c>
      <c r="HU10" s="89"/>
      <c r="HV10" s="89">
        <v>113</v>
      </c>
      <c r="HW10" s="89">
        <v>244</v>
      </c>
      <c r="HX10" s="89">
        <v>244</v>
      </c>
      <c r="HY10" s="89">
        <v>244</v>
      </c>
      <c r="HZ10" s="89">
        <v>244</v>
      </c>
      <c r="IA10" s="89">
        <v>244</v>
      </c>
      <c r="IB10" s="89"/>
      <c r="IC10" s="140">
        <v>112</v>
      </c>
      <c r="ID10" s="140">
        <v>321</v>
      </c>
      <c r="IE10" s="140"/>
      <c r="IF10" s="140">
        <v>610</v>
      </c>
      <c r="IG10" s="89">
        <v>244</v>
      </c>
      <c r="IH10" s="89">
        <v>244</v>
      </c>
      <c r="II10" s="89">
        <v>243</v>
      </c>
      <c r="IJ10" s="89">
        <v>244</v>
      </c>
      <c r="IK10" s="89">
        <v>244</v>
      </c>
      <c r="IL10" s="89"/>
      <c r="IM10" s="89">
        <v>610</v>
      </c>
      <c r="IN10" s="89">
        <v>244</v>
      </c>
      <c r="IO10" s="89">
        <v>610</v>
      </c>
      <c r="IP10" s="89">
        <v>244</v>
      </c>
      <c r="IQ10" s="89">
        <v>610</v>
      </c>
      <c r="IR10" s="89">
        <v>244</v>
      </c>
      <c r="IS10" s="89">
        <v>244</v>
      </c>
      <c r="IT10" s="91">
        <v>244</v>
      </c>
      <c r="IU10" s="91">
        <v>321</v>
      </c>
      <c r="IV10" s="91"/>
      <c r="IW10" s="91">
        <v>244</v>
      </c>
      <c r="IX10" s="91">
        <v>321</v>
      </c>
      <c r="IY10" s="91"/>
      <c r="IZ10" s="91">
        <v>244</v>
      </c>
      <c r="JA10" s="91">
        <v>321</v>
      </c>
      <c r="JB10" s="91"/>
      <c r="JC10" s="91"/>
      <c r="JD10" s="89">
        <v>243</v>
      </c>
      <c r="JE10" s="89">
        <v>243</v>
      </c>
      <c r="JF10" s="89"/>
      <c r="JG10" s="89">
        <v>243</v>
      </c>
      <c r="JH10" s="89">
        <v>243</v>
      </c>
      <c r="JI10" s="89"/>
      <c r="JJ10" s="89">
        <v>243</v>
      </c>
      <c r="JK10" s="89">
        <v>243</v>
      </c>
      <c r="JL10" s="89"/>
      <c r="JM10" s="89">
        <v>610</v>
      </c>
      <c r="JN10" s="89">
        <v>111</v>
      </c>
      <c r="JO10" s="89">
        <v>111</v>
      </c>
      <c r="JP10" s="89">
        <v>119</v>
      </c>
      <c r="JQ10" s="89"/>
      <c r="JR10" s="89">
        <v>244</v>
      </c>
      <c r="JS10" s="89">
        <v>244</v>
      </c>
      <c r="JT10" s="89">
        <v>244</v>
      </c>
      <c r="JU10" s="89">
        <v>244</v>
      </c>
      <c r="JV10" s="89">
        <v>243</v>
      </c>
      <c r="JW10" s="89"/>
      <c r="JX10" s="89">
        <v>244</v>
      </c>
      <c r="JY10" s="89">
        <v>244</v>
      </c>
      <c r="JZ10" s="89">
        <v>244</v>
      </c>
      <c r="KA10" s="89">
        <v>244</v>
      </c>
      <c r="KB10" s="89">
        <v>243</v>
      </c>
      <c r="KC10" s="89"/>
      <c r="KD10" s="89">
        <v>244</v>
      </c>
      <c r="KE10" s="89">
        <v>244</v>
      </c>
      <c r="KF10" s="89">
        <v>244</v>
      </c>
      <c r="KG10" s="89">
        <v>244</v>
      </c>
      <c r="KH10" s="89">
        <v>243</v>
      </c>
      <c r="KI10" s="89"/>
      <c r="KJ10" s="89"/>
      <c r="KK10" s="89"/>
      <c r="KL10" s="89"/>
      <c r="KM10" s="89"/>
      <c r="KN10" s="89"/>
      <c r="KO10" s="89"/>
      <c r="KP10" s="89"/>
      <c r="KQ10" s="89"/>
      <c r="KR10" s="89"/>
      <c r="KS10" s="89"/>
      <c r="KT10" s="141"/>
      <c r="KU10" s="141"/>
      <c r="KV10" s="141"/>
      <c r="KW10" s="142">
        <v>244</v>
      </c>
      <c r="KX10" s="142"/>
      <c r="KY10" s="142"/>
      <c r="KZ10" s="142"/>
      <c r="LA10" s="142"/>
      <c r="LB10" s="142"/>
      <c r="LC10" s="142"/>
      <c r="LD10" s="142"/>
      <c r="LE10" s="142">
        <v>244</v>
      </c>
      <c r="LF10" s="142">
        <v>111</v>
      </c>
      <c r="LG10" s="142">
        <v>112</v>
      </c>
      <c r="LH10" s="142">
        <v>119</v>
      </c>
      <c r="LI10" s="142"/>
      <c r="LJ10" s="142">
        <v>247</v>
      </c>
      <c r="LK10" s="142">
        <v>247</v>
      </c>
      <c r="LL10" s="142">
        <v>247</v>
      </c>
      <c r="LM10" s="142">
        <v>247</v>
      </c>
      <c r="LN10" s="142">
        <v>247</v>
      </c>
      <c r="LO10" s="142">
        <v>244</v>
      </c>
      <c r="LP10" s="142">
        <v>244</v>
      </c>
      <c r="LQ10" s="142">
        <v>244</v>
      </c>
      <c r="LR10" s="142">
        <v>244</v>
      </c>
      <c r="LS10" s="142">
        <v>244</v>
      </c>
      <c r="LT10" s="142">
        <v>244</v>
      </c>
      <c r="LU10" s="142">
        <v>851</v>
      </c>
      <c r="LV10" s="142">
        <v>852</v>
      </c>
      <c r="LW10" s="142">
        <v>853</v>
      </c>
      <c r="LX10" s="142">
        <v>244</v>
      </c>
      <c r="LY10" s="142">
        <v>244</v>
      </c>
      <c r="LZ10" s="142">
        <v>244</v>
      </c>
      <c r="MA10" s="142">
        <v>244</v>
      </c>
      <c r="MB10" s="142"/>
      <c r="MC10" s="142"/>
      <c r="MD10" s="74"/>
      <c r="ME10" s="143"/>
      <c r="MF10" s="143"/>
      <c r="MG10" s="143">
        <v>111</v>
      </c>
      <c r="MH10" s="143">
        <v>112</v>
      </c>
      <c r="MI10" s="143">
        <v>113</v>
      </c>
      <c r="MJ10" s="143">
        <v>119</v>
      </c>
      <c r="MK10" s="143">
        <v>243</v>
      </c>
      <c r="ML10" s="143">
        <v>244</v>
      </c>
      <c r="MM10" s="143">
        <v>247</v>
      </c>
      <c r="MN10" s="143">
        <v>321</v>
      </c>
      <c r="MO10" s="143">
        <v>610</v>
      </c>
      <c r="MP10" s="143">
        <v>831</v>
      </c>
      <c r="MQ10" s="143">
        <v>851</v>
      </c>
      <c r="MR10" s="143">
        <v>852</v>
      </c>
      <c r="MS10" s="143">
        <v>853</v>
      </c>
      <c r="MT10" s="143" t="s">
        <v>171</v>
      </c>
      <c r="MU10" s="143"/>
      <c r="MV10" s="143">
        <v>111</v>
      </c>
      <c r="MW10" s="143">
        <v>112</v>
      </c>
      <c r="MX10" s="143">
        <v>113</v>
      </c>
      <c r="MY10" s="143">
        <v>119</v>
      </c>
      <c r="MZ10" s="143">
        <v>243</v>
      </c>
      <c r="NA10" s="143">
        <v>244</v>
      </c>
      <c r="NB10" s="143">
        <v>247</v>
      </c>
      <c r="NC10" s="143">
        <v>321</v>
      </c>
      <c r="ND10" s="143">
        <v>610</v>
      </c>
      <c r="NE10" s="143">
        <v>831</v>
      </c>
      <c r="NF10" s="143">
        <v>851</v>
      </c>
      <c r="NG10" s="143">
        <v>852</v>
      </c>
      <c r="NH10" s="143">
        <v>853</v>
      </c>
      <c r="NI10" s="143" t="s">
        <v>171</v>
      </c>
      <c r="NJ10" s="143"/>
      <c r="NK10" s="143">
        <v>111</v>
      </c>
      <c r="NL10" s="143">
        <v>112</v>
      </c>
      <c r="NM10" s="143">
        <v>113</v>
      </c>
      <c r="NN10" s="143">
        <v>119</v>
      </c>
      <c r="NO10" s="143">
        <v>243</v>
      </c>
      <c r="NP10" s="143">
        <v>244</v>
      </c>
      <c r="NQ10" s="143">
        <v>247</v>
      </c>
      <c r="NR10" s="143">
        <v>321</v>
      </c>
      <c r="NS10" s="143">
        <v>610</v>
      </c>
      <c r="NT10" s="143">
        <v>831</v>
      </c>
      <c r="NU10" s="143">
        <v>851</v>
      </c>
      <c r="NV10" s="143">
        <v>852</v>
      </c>
      <c r="NW10" s="143">
        <v>853</v>
      </c>
      <c r="NX10" s="143" t="s">
        <v>171</v>
      </c>
      <c r="NY10" s="41"/>
      <c r="NZ10" s="41"/>
      <c r="OA10" s="143">
        <v>111</v>
      </c>
      <c r="OB10" s="143">
        <v>112</v>
      </c>
      <c r="OC10" s="143">
        <v>113</v>
      </c>
      <c r="OD10" s="143">
        <v>119</v>
      </c>
      <c r="OE10" s="143">
        <v>243</v>
      </c>
      <c r="OF10" s="143">
        <v>244</v>
      </c>
      <c r="OG10" s="143">
        <v>247</v>
      </c>
      <c r="OH10" s="143" t="s">
        <v>235</v>
      </c>
      <c r="OI10" s="143">
        <v>321</v>
      </c>
      <c r="OJ10" s="143">
        <v>610</v>
      </c>
      <c r="OK10" s="143">
        <v>831</v>
      </c>
      <c r="OL10" s="143">
        <v>851</v>
      </c>
      <c r="OM10" s="143">
        <v>852</v>
      </c>
      <c r="ON10" s="143">
        <v>853</v>
      </c>
      <c r="OO10" s="144" t="s">
        <v>241</v>
      </c>
      <c r="OP10" s="167" t="s">
        <v>286</v>
      </c>
      <c r="OQ10" s="144" t="s">
        <v>242</v>
      </c>
      <c r="OR10" s="144" t="s">
        <v>167</v>
      </c>
      <c r="OS10" s="129"/>
      <c r="OT10" s="129"/>
      <c r="OU10" s="129"/>
      <c r="OV10" s="129"/>
      <c r="OW10" s="129"/>
      <c r="OX10" s="129"/>
      <c r="OY10" s="129"/>
      <c r="OZ10" s="132"/>
      <c r="PA10" s="129"/>
      <c r="PX10" s="4">
        <v>321</v>
      </c>
      <c r="RP10" s="129"/>
      <c r="RQ10" s="129"/>
      <c r="RR10" s="129"/>
      <c r="RS10" s="129"/>
    </row>
    <row r="11" spans="1:539" ht="53.25" customHeight="1" x14ac:dyDescent="0.25">
      <c r="A11" s="92" t="s">
        <v>27</v>
      </c>
      <c r="B11" s="106" t="s">
        <v>256</v>
      </c>
      <c r="C11" s="60">
        <f t="shared" ref="C11" si="6">D11+E11</f>
        <v>16000000</v>
      </c>
      <c r="D11" s="60">
        <v>15716100</v>
      </c>
      <c r="E11" s="60">
        <v>283900</v>
      </c>
      <c r="F11" s="60">
        <f t="shared" ref="F11" si="7">G11</f>
        <v>2000</v>
      </c>
      <c r="G11" s="60">
        <v>2000</v>
      </c>
      <c r="H11" s="60">
        <f t="shared" ref="H11" si="8">I11+J11+K11+L11</f>
        <v>1200</v>
      </c>
      <c r="I11" s="60"/>
      <c r="J11" s="60">
        <v>1200</v>
      </c>
      <c r="K11" s="60"/>
      <c r="L11" s="60"/>
      <c r="M11" s="60">
        <f t="shared" ref="M11" si="9">N11+O11</f>
        <v>4832000</v>
      </c>
      <c r="N11" s="60">
        <v>4746200</v>
      </c>
      <c r="O11" s="60">
        <v>85800</v>
      </c>
      <c r="P11" s="60">
        <v>14000</v>
      </c>
      <c r="Q11" s="60">
        <v>130000</v>
      </c>
      <c r="R11" s="60">
        <f t="shared" ref="R11" si="10">SUM(W11:AG11)</f>
        <v>181300</v>
      </c>
      <c r="S11" s="60">
        <f t="shared" ref="S11" si="11">Y11+AE11</f>
        <v>0</v>
      </c>
      <c r="T11" s="60">
        <f t="shared" ref="T11" si="12">Z11</f>
        <v>0</v>
      </c>
      <c r="U11" s="60">
        <f t="shared" ref="U11" si="13">W11</f>
        <v>0</v>
      </c>
      <c r="V11" s="60">
        <f t="shared" ref="V11" si="14">X11+AA11+AB11+AC11+AD11+AF11+AG11</f>
        <v>181300</v>
      </c>
      <c r="W11" s="60"/>
      <c r="X11" s="60"/>
      <c r="Y11" s="60"/>
      <c r="Z11" s="60"/>
      <c r="AA11" s="60"/>
      <c r="AB11" s="60">
        <v>20000</v>
      </c>
      <c r="AC11" s="60"/>
      <c r="AD11" s="60">
        <v>122300</v>
      </c>
      <c r="AE11" s="60"/>
      <c r="AF11" s="60">
        <v>1000</v>
      </c>
      <c r="AG11" s="60">
        <v>38000</v>
      </c>
      <c r="AH11" s="60">
        <f t="shared" ref="AH11" si="15">SUM(AI11:AT11)</f>
        <v>548500</v>
      </c>
      <c r="AI11" s="60"/>
      <c r="AJ11" s="60"/>
      <c r="AK11" s="60"/>
      <c r="AL11" s="60"/>
      <c r="AM11" s="60"/>
      <c r="AN11" s="60">
        <v>548500</v>
      </c>
      <c r="AO11" s="60"/>
      <c r="AP11" s="60"/>
      <c r="AQ11" s="60"/>
      <c r="AR11" s="60"/>
      <c r="AS11" s="60"/>
      <c r="AT11" s="60"/>
      <c r="AU11" s="60">
        <f t="shared" ref="AU11" si="16">SUM(AX11:BF11)</f>
        <v>305200</v>
      </c>
      <c r="AV11" s="60">
        <f t="shared" ref="AV11" si="17">AX11</f>
        <v>0</v>
      </c>
      <c r="AW11" s="60">
        <f t="shared" ref="AW11" si="18">AY11+AZ11+BA11+BB11+BC11+BD11+BE11+BF11</f>
        <v>305200</v>
      </c>
      <c r="AX11" s="60"/>
      <c r="AY11" s="60"/>
      <c r="AZ11" s="60">
        <v>30000</v>
      </c>
      <c r="BA11" s="60">
        <v>23200</v>
      </c>
      <c r="BB11" s="60">
        <v>100000</v>
      </c>
      <c r="BC11" s="60">
        <v>4900</v>
      </c>
      <c r="BD11" s="60">
        <v>3800</v>
      </c>
      <c r="BE11" s="60">
        <v>129300</v>
      </c>
      <c r="BF11" s="60">
        <v>14000</v>
      </c>
      <c r="BG11" s="63">
        <f t="shared" ref="BG11" si="19">C11+F11+M11+Q11+R11+AH11+AU11+P11+H11</f>
        <v>22014200</v>
      </c>
      <c r="BH11" s="57">
        <f t="shared" ref="BH11" si="20">BI11+BJ11</f>
        <v>212700</v>
      </c>
      <c r="BI11" s="60">
        <v>163400</v>
      </c>
      <c r="BJ11" s="60">
        <v>49300</v>
      </c>
      <c r="BK11" s="60">
        <f t="shared" ref="BK11" si="21">BL11+BM11</f>
        <v>0</v>
      </c>
      <c r="BL11" s="57"/>
      <c r="BM11" s="57"/>
      <c r="BN11" s="64">
        <f t="shared" ref="BN11" si="22">BO11+BP11</f>
        <v>0</v>
      </c>
      <c r="BO11" s="57"/>
      <c r="BP11" s="57"/>
      <c r="BQ11" s="64"/>
      <c r="BR11" s="64">
        <f t="shared" ref="BR11" si="23">BU11+BV11+BW11+BX11+BZ11+BY11</f>
        <v>1228500</v>
      </c>
      <c r="BS11" s="60">
        <v>735900</v>
      </c>
      <c r="BT11" s="57"/>
      <c r="BU11" s="57">
        <f t="shared" ref="BU11" si="24">BS11+BT11</f>
        <v>735900</v>
      </c>
      <c r="BV11" s="60">
        <v>0</v>
      </c>
      <c r="BW11" s="60">
        <v>291400</v>
      </c>
      <c r="BX11" s="60">
        <v>71200</v>
      </c>
      <c r="BY11" s="60">
        <v>36000</v>
      </c>
      <c r="BZ11" s="60">
        <v>94000</v>
      </c>
      <c r="CA11" s="60">
        <v>42000</v>
      </c>
      <c r="CB11" s="64">
        <f t="shared" ref="CB11" si="25">CC11+DO11+DN11</f>
        <v>262900</v>
      </c>
      <c r="CC11" s="57">
        <f t="shared" ref="CC11" si="26">SUM(CD11:DM11)</f>
        <v>262900</v>
      </c>
      <c r="CD11" s="60"/>
      <c r="CE11" s="60">
        <v>0</v>
      </c>
      <c r="CF11" s="60"/>
      <c r="CG11" s="60">
        <v>3900</v>
      </c>
      <c r="CH11" s="60">
        <v>0</v>
      </c>
      <c r="CI11" s="60">
        <v>0</v>
      </c>
      <c r="CJ11" s="60">
        <v>0</v>
      </c>
      <c r="CK11" s="60">
        <v>0</v>
      </c>
      <c r="CL11" s="60">
        <v>0</v>
      </c>
      <c r="CM11" s="60">
        <v>0</v>
      </c>
      <c r="CN11" s="60">
        <v>0</v>
      </c>
      <c r="CO11" s="60">
        <v>0</v>
      </c>
      <c r="CP11" s="60">
        <v>0</v>
      </c>
      <c r="CQ11" s="60">
        <v>0</v>
      </c>
      <c r="CR11" s="60">
        <v>0</v>
      </c>
      <c r="CS11" s="60">
        <v>0</v>
      </c>
      <c r="CT11" s="60">
        <v>8500</v>
      </c>
      <c r="CU11" s="60">
        <v>0</v>
      </c>
      <c r="CV11" s="60">
        <v>0</v>
      </c>
      <c r="CW11" s="60">
        <v>0</v>
      </c>
      <c r="CX11" s="60">
        <v>33000</v>
      </c>
      <c r="CY11" s="60">
        <v>0</v>
      </c>
      <c r="CZ11" s="60">
        <v>0</v>
      </c>
      <c r="DA11" s="64">
        <v>63000</v>
      </c>
      <c r="DB11" s="60">
        <v>50000</v>
      </c>
      <c r="DC11" s="60">
        <v>0</v>
      </c>
      <c r="DD11" s="60">
        <v>0</v>
      </c>
      <c r="DE11" s="60">
        <v>0</v>
      </c>
      <c r="DF11" s="60">
        <v>0</v>
      </c>
      <c r="DG11" s="60">
        <v>0</v>
      </c>
      <c r="DH11" s="60">
        <v>0</v>
      </c>
      <c r="DI11" s="60">
        <v>0</v>
      </c>
      <c r="DJ11" s="60">
        <v>0</v>
      </c>
      <c r="DK11" s="60">
        <v>0</v>
      </c>
      <c r="DL11" s="60">
        <v>0</v>
      </c>
      <c r="DM11" s="60">
        <v>104500</v>
      </c>
      <c r="DN11" s="60"/>
      <c r="DO11" s="60">
        <v>0</v>
      </c>
      <c r="DP11" s="64">
        <f t="shared" ref="DP11" si="27">DQ11+EU11+EV11+EW11</f>
        <v>823400</v>
      </c>
      <c r="DQ11" s="57">
        <f t="shared" ref="DQ11" si="28">SUM(DT11:ET11)</f>
        <v>823400</v>
      </c>
      <c r="DR11" s="57">
        <f t="shared" ref="DR11" si="29">EK11</f>
        <v>0</v>
      </c>
      <c r="DS11" s="57">
        <f t="shared" ref="DS11" si="30">DT11+DU11+DV11+DW11+DX11+DY11+DZ11+EA11+EB11+EC11+ED11+EE11+EF11+EG11+EH11+EI11+EJ11+EL11+EM11+EN11+EO11+EP11+EQ11+ER11+ES11+ET11</f>
        <v>823400</v>
      </c>
      <c r="DT11" s="60"/>
      <c r="DU11" s="60">
        <v>0</v>
      </c>
      <c r="DV11" s="60">
        <v>8400</v>
      </c>
      <c r="DW11" s="60"/>
      <c r="DX11" s="60"/>
      <c r="DY11" s="60"/>
      <c r="DZ11" s="60">
        <v>0</v>
      </c>
      <c r="EA11" s="60">
        <v>0</v>
      </c>
      <c r="EB11" s="64">
        <v>10000</v>
      </c>
      <c r="EC11" s="60">
        <v>0</v>
      </c>
      <c r="ED11" s="60">
        <v>0</v>
      </c>
      <c r="EE11" s="60">
        <v>0</v>
      </c>
      <c r="EF11" s="60">
        <v>0</v>
      </c>
      <c r="EG11" s="60">
        <v>0</v>
      </c>
      <c r="EH11" s="60">
        <v>5000</v>
      </c>
      <c r="EI11" s="60">
        <v>0</v>
      </c>
      <c r="EJ11" s="60">
        <v>27300</v>
      </c>
      <c r="EK11" s="60">
        <v>0</v>
      </c>
      <c r="EL11" s="60">
        <v>772700</v>
      </c>
      <c r="EM11" s="60"/>
      <c r="EN11" s="60">
        <v>0</v>
      </c>
      <c r="EO11" s="60">
        <v>0</v>
      </c>
      <c r="EP11" s="60">
        <v>0</v>
      </c>
      <c r="EQ11" s="60">
        <v>0</v>
      </c>
      <c r="ER11" s="60">
        <v>0</v>
      </c>
      <c r="ES11" s="60">
        <v>0</v>
      </c>
      <c r="ET11" s="65">
        <v>0</v>
      </c>
      <c r="EU11" s="66"/>
      <c r="EV11" s="60"/>
      <c r="EW11" s="60"/>
      <c r="EX11" s="31">
        <f t="shared" ref="EX11" si="31">EU11+EV11+EW11</f>
        <v>0</v>
      </c>
      <c r="EY11" s="67">
        <v>0</v>
      </c>
      <c r="EZ11" s="64">
        <f t="shared" ref="EZ11" si="32">FB11+FC11+FD11+FA11</f>
        <v>0</v>
      </c>
      <c r="FA11" s="57"/>
      <c r="FB11" s="57">
        <v>0</v>
      </c>
      <c r="FC11" s="57">
        <v>0</v>
      </c>
      <c r="FD11" s="57">
        <v>0</v>
      </c>
      <c r="FE11" s="64">
        <f t="shared" ref="FE11" si="33">FF11+FH11+FI11+FG11</f>
        <v>348800</v>
      </c>
      <c r="FF11" s="57">
        <v>5000</v>
      </c>
      <c r="FG11" s="57">
        <v>0</v>
      </c>
      <c r="FH11" s="56">
        <v>0</v>
      </c>
      <c r="FI11" s="64">
        <f t="shared" ref="FI11" si="34">FJ11+FN11+FM11</f>
        <v>343800</v>
      </c>
      <c r="FJ11" s="68">
        <f t="shared" ref="FJ11" si="35">FK11+FL11</f>
        <v>343400</v>
      </c>
      <c r="FK11" s="60">
        <v>299400</v>
      </c>
      <c r="FL11" s="60">
        <v>44000</v>
      </c>
      <c r="FM11" s="60">
        <v>0</v>
      </c>
      <c r="FN11" s="60">
        <v>400</v>
      </c>
      <c r="FO11" s="64">
        <f t="shared" ref="FO11" si="36">FP11+FQ11</f>
        <v>80000</v>
      </c>
      <c r="FP11" s="57">
        <v>80000</v>
      </c>
      <c r="FQ11" s="57"/>
      <c r="FR11" s="64">
        <f t="shared" ref="FR11" si="37">FS11+FU11+FV11+FW11+FT11</f>
        <v>49400</v>
      </c>
      <c r="FS11" s="57">
        <f t="shared" ref="FS11" si="38">FX11+FY11+GA11+GB11+GC11+GD11+GE11</f>
        <v>49400</v>
      </c>
      <c r="FT11" s="57"/>
      <c r="FU11" s="60">
        <v>0</v>
      </c>
      <c r="FV11" s="60">
        <v>0</v>
      </c>
      <c r="FW11" s="60">
        <v>0</v>
      </c>
      <c r="FX11" s="60">
        <v>0</v>
      </c>
      <c r="FY11" s="57">
        <v>0</v>
      </c>
      <c r="FZ11" s="57">
        <v>0</v>
      </c>
      <c r="GA11" s="57">
        <v>0</v>
      </c>
      <c r="GB11" s="57">
        <v>49400</v>
      </c>
      <c r="GC11" s="57">
        <v>0</v>
      </c>
      <c r="GD11" s="60">
        <v>0</v>
      </c>
      <c r="GE11" s="57">
        <v>0</v>
      </c>
      <c r="GF11" s="69">
        <f t="shared" ref="GF11" si="39">BI11+BJ11+BK11+BQ11+BR11+CA11+CB11+DP11+FE11+FO11+FR11+BN11+EY11+EZ11</f>
        <v>3047700</v>
      </c>
      <c r="GG11" s="56">
        <v>0</v>
      </c>
      <c r="GH11" s="57"/>
      <c r="GI11" s="57"/>
      <c r="GJ11" s="57"/>
      <c r="GK11" s="57">
        <f t="shared" ref="GK11" si="40">GI11+GJ11</f>
        <v>0</v>
      </c>
      <c r="GL11" s="80"/>
      <c r="GM11" s="80"/>
      <c r="GN11" s="80"/>
      <c r="GO11" s="80"/>
      <c r="GP11" s="80">
        <v>102500</v>
      </c>
      <c r="GQ11" s="80"/>
      <c r="GR11" s="80">
        <f t="shared" ref="GR11" si="41">SUM(GL11:GQ11)</f>
        <v>102500</v>
      </c>
      <c r="GS11" s="80"/>
      <c r="GT11" s="80"/>
      <c r="GU11" s="80"/>
      <c r="GV11" s="80">
        <f t="shared" ref="GV11" si="42">GS11+GT11+GU11</f>
        <v>0</v>
      </c>
      <c r="GW11" s="80"/>
      <c r="GX11" s="80"/>
      <c r="GY11" s="71">
        <v>25600</v>
      </c>
      <c r="GZ11" s="71">
        <v>56200</v>
      </c>
      <c r="HA11" s="71">
        <v>153400</v>
      </c>
      <c r="HB11" s="71">
        <v>353100</v>
      </c>
      <c r="HC11" s="71"/>
      <c r="HD11" s="71">
        <v>22100</v>
      </c>
      <c r="HE11" s="71"/>
      <c r="HF11" s="71"/>
      <c r="HG11" s="71"/>
      <c r="HH11" s="71"/>
      <c r="HI11" s="71"/>
      <c r="HJ11" s="71"/>
      <c r="HK11" s="71"/>
      <c r="HL11" s="71">
        <f t="shared" ref="HL11" si="43">GY11+HE11+HJ11+HK11+HG11+HD11+GZ11+HA11+HB11+HH11+HF11+HI11</f>
        <v>610400</v>
      </c>
      <c r="HM11" s="80"/>
      <c r="HN11" s="80">
        <v>266800</v>
      </c>
      <c r="HO11" s="80"/>
      <c r="HP11" s="80"/>
      <c r="HQ11" s="80"/>
      <c r="HR11" s="80"/>
      <c r="HS11" s="80"/>
      <c r="HT11" s="80"/>
      <c r="HU11" s="80">
        <f t="shared" ref="HU11" si="44">HO11+HP11+HQ11+HS11+HT11</f>
        <v>0</v>
      </c>
      <c r="HV11" s="80">
        <v>122700</v>
      </c>
      <c r="HW11" s="80">
        <v>0</v>
      </c>
      <c r="HX11" s="80">
        <v>0</v>
      </c>
      <c r="HY11" s="80">
        <v>0</v>
      </c>
      <c r="HZ11" s="80">
        <v>0</v>
      </c>
      <c r="IA11" s="80">
        <v>0</v>
      </c>
      <c r="IB11" s="80">
        <f t="shared" ref="IB11" si="45">SUM(HV11:IA11)</f>
        <v>122700</v>
      </c>
      <c r="IC11" s="93"/>
      <c r="ID11" s="93"/>
      <c r="IE11" s="57">
        <f t="shared" ref="IE11" si="46">IC11+ID11</f>
        <v>0</v>
      </c>
      <c r="IF11" s="57"/>
      <c r="IG11" s="80">
        <v>106800</v>
      </c>
      <c r="IH11" s="80"/>
      <c r="II11" s="80"/>
      <c r="IJ11" s="80"/>
      <c r="IK11" s="80"/>
      <c r="IL11" s="80">
        <f t="shared" ref="IL11" si="47">IH11+II11+IJ11+IK11</f>
        <v>0</v>
      </c>
      <c r="IM11" s="80"/>
      <c r="IN11" s="80">
        <v>133600</v>
      </c>
      <c r="IO11" s="80"/>
      <c r="IP11" s="80">
        <v>949600</v>
      </c>
      <c r="IQ11" s="80"/>
      <c r="IR11" s="80">
        <v>3366100</v>
      </c>
      <c r="IS11" s="80">
        <f t="shared" ref="IS11" si="48">IN11+IP11+IR11</f>
        <v>4449300</v>
      </c>
      <c r="IT11" s="80"/>
      <c r="IU11" s="80"/>
      <c r="IV11" s="80"/>
      <c r="IW11" s="80"/>
      <c r="IX11" s="80"/>
      <c r="IY11" s="80"/>
      <c r="IZ11" s="80"/>
      <c r="JA11" s="80"/>
      <c r="JB11" s="80"/>
      <c r="JC11" s="80">
        <f t="shared" ref="JC11" si="49">IW11+IZ11</f>
        <v>0</v>
      </c>
      <c r="JD11" s="80"/>
      <c r="JE11" s="94"/>
      <c r="JF11" s="80">
        <f t="shared" ref="JF11" si="50">JD11+JE11</f>
        <v>0</v>
      </c>
      <c r="JG11" s="80"/>
      <c r="JH11" s="80"/>
      <c r="JI11" s="80"/>
      <c r="JJ11" s="80"/>
      <c r="JK11" s="80"/>
      <c r="JL11" s="80">
        <f t="shared" ref="JL11" si="51">JJ11+JK11</f>
        <v>0</v>
      </c>
      <c r="JM11" s="80"/>
      <c r="JN11" s="80">
        <v>1574300</v>
      </c>
      <c r="JO11" s="80"/>
      <c r="JP11" s="80">
        <v>475500</v>
      </c>
      <c r="JQ11" s="80">
        <f t="shared" ref="JQ11" si="52">JN11+JP11+JO11</f>
        <v>2049800</v>
      </c>
      <c r="JR11" s="80"/>
      <c r="JS11" s="80"/>
      <c r="JT11" s="80"/>
      <c r="JU11" s="80"/>
      <c r="JV11" s="80"/>
      <c r="JW11" s="80"/>
      <c r="JX11" s="80"/>
      <c r="JY11" s="80"/>
      <c r="JZ11" s="80"/>
      <c r="KA11" s="80"/>
      <c r="KB11" s="80"/>
      <c r="KC11" s="80"/>
      <c r="KD11" s="80"/>
      <c r="KE11" s="80"/>
      <c r="KF11" s="80"/>
      <c r="KG11" s="80"/>
      <c r="KH11" s="80"/>
      <c r="KI11" s="80"/>
      <c r="KJ11" s="80"/>
      <c r="KK11" s="80"/>
      <c r="KL11" s="80"/>
      <c r="KM11" s="80"/>
      <c r="KN11" s="80"/>
      <c r="KO11" s="80"/>
      <c r="KP11" s="80"/>
      <c r="KQ11" s="80">
        <f t="shared" ref="KQ11" si="53">JM11+IQ11+IO11+IM11+IF11</f>
        <v>0</v>
      </c>
      <c r="KR11" s="80">
        <f t="shared" ref="KR11" si="54">GG11+GH11+GK11+GR11+GV11+HL11+HN11+IB11+IE11+IG11+IS11+JF11+JQ11+IL11+GW11+HU11+JL11+HM11+JI11+IT11+JC11</f>
        <v>7708300</v>
      </c>
      <c r="KS11" s="80">
        <f t="shared" ref="KS11" si="55">KR11+KQ11</f>
        <v>7708300</v>
      </c>
      <c r="KT11" s="95">
        <f t="shared" ref="KT11" si="56">KR11+GF11+BG11</f>
        <v>32770200</v>
      </c>
      <c r="KU11" s="95">
        <f t="shared" ref="KU11" si="57">KT11+KQ11</f>
        <v>32770200</v>
      </c>
      <c r="KV11" s="57"/>
      <c r="KW11" s="96">
        <f t="shared" ref="KW11" si="58">SUM(KX11:LD11)</f>
        <v>250000</v>
      </c>
      <c r="KX11" s="96"/>
      <c r="KY11" s="96">
        <v>250000</v>
      </c>
      <c r="KZ11" s="96"/>
      <c r="LA11" s="96"/>
      <c r="LB11" s="96"/>
      <c r="LC11" s="96"/>
      <c r="LD11" s="96"/>
      <c r="LE11" s="96">
        <f t="shared" ref="LE11" si="59">LF11+LG11+LH11+LI11+LQ11+LR11+LS11+LT11+LU11+LV11+LW11+LX11+LY11+LZ11+MA11</f>
        <v>250000</v>
      </c>
      <c r="LF11" s="97"/>
      <c r="LG11" s="97"/>
      <c r="LH11" s="97"/>
      <c r="LI11" s="98">
        <f t="shared" ref="LI11" si="60">LL11+LM11+LN11+LO11+LP11</f>
        <v>250000</v>
      </c>
      <c r="LJ11" s="98"/>
      <c r="LK11" s="98"/>
      <c r="LL11" s="98">
        <f t="shared" ref="LL11" si="61">LK11+LJ11</f>
        <v>0</v>
      </c>
      <c r="LM11" s="80"/>
      <c r="LN11" s="80">
        <v>250000</v>
      </c>
      <c r="LO11" s="80"/>
      <c r="LP11" s="80"/>
      <c r="LQ11" s="80"/>
      <c r="LR11" s="80"/>
      <c r="LS11" s="80"/>
      <c r="LT11" s="80"/>
      <c r="LU11" s="80"/>
      <c r="LV11" s="80"/>
      <c r="LW11" s="80"/>
      <c r="LX11" s="80"/>
      <c r="LY11" s="80"/>
      <c r="LZ11" s="80"/>
      <c r="MA11" s="80"/>
      <c r="MB11" s="80">
        <f t="shared" ref="MB11" si="62">KW11+KV11-LE11</f>
        <v>0</v>
      </c>
      <c r="MC11" s="71"/>
      <c r="MD11" s="75"/>
      <c r="ME11" s="99">
        <f t="shared" ref="ME11" si="63">P11+Q11+V11+AH11+AW11+BQ11+BR11+CA11+CC11+DN11+DO11+DS11+EX11+EY11+FO11+FR11+GK11+GM11+GN11+GO11+GP11+GQ11+GS11+HN11+HW11+HX11+HY11+HZ11+IA11+IG11+IL11+IS11+JF11+LI11+LQ11+LR11+LS11+LT11+LX11+LY11+LZ11+MA11+GW11+GY11+GZ11+HA11+HB11+HG11+HE11+HJ11+HK11+JL11+HH11+HU11+EZ11+JI11+HF11+HI11+GT11+IT11+JC11</f>
        <v>9428900</v>
      </c>
      <c r="MF11" s="100">
        <f t="shared" ref="MF11" si="64">ME11</f>
        <v>9428900</v>
      </c>
      <c r="MG11" s="101">
        <f t="shared" ref="MG11:MH11" si="65">LF11</f>
        <v>0</v>
      </c>
      <c r="MH11" s="101">
        <f t="shared" si="65"/>
        <v>0</v>
      </c>
      <c r="MI11" s="101"/>
      <c r="MJ11" s="101">
        <f t="shared" ref="MJ11" si="66">LH11</f>
        <v>0</v>
      </c>
      <c r="MK11" s="101"/>
      <c r="ML11" s="101">
        <f>LO11+LP11+LQ11+LR11+LS11+LT11+LU11+LX11+LY11+LZ11+MA11</f>
        <v>0</v>
      </c>
      <c r="MM11" s="101">
        <f t="shared" ref="MM11" si="67">LL11+LM11+LN11</f>
        <v>250000</v>
      </c>
      <c r="MN11" s="101"/>
      <c r="MO11" s="101"/>
      <c r="MP11" s="101"/>
      <c r="MQ11" s="101"/>
      <c r="MR11" s="101">
        <f t="shared" ref="MR11:MS11" si="68">LV11</f>
        <v>0</v>
      </c>
      <c r="MS11" s="101">
        <f t="shared" si="68"/>
        <v>0</v>
      </c>
      <c r="MT11" s="101">
        <f t="shared" ref="MT11" si="69">MG11+MH11+MJ11+MK11+ML11+MN11+MP11+MQ11+MR11+MS11+MM11</f>
        <v>250000</v>
      </c>
      <c r="MU11" s="102">
        <f t="shared" ref="MU11" si="70">MT11-LE11</f>
        <v>0</v>
      </c>
      <c r="MV11" s="101">
        <f t="shared" ref="MV11" si="71">D11+E11+I11+BI11+BP11</f>
        <v>16163400</v>
      </c>
      <c r="MW11" s="101">
        <f t="shared" ref="MW11" si="72">F11+J11+S11+BO11+EK11</f>
        <v>3200</v>
      </c>
      <c r="MX11" s="101">
        <f t="shared" ref="MX11" si="73">T11</f>
        <v>0</v>
      </c>
      <c r="MY11" s="101">
        <f t="shared" ref="MY11" si="74">M11+U11+AV11+BJ11</f>
        <v>4881300</v>
      </c>
      <c r="MZ11" s="101">
        <f t="shared" ref="MZ11" si="75">DN11</f>
        <v>0</v>
      </c>
      <c r="NA11" s="101">
        <f t="shared" ref="NA11" si="76">P11+Q11+V11+AH11+AW11+BQ11+BX11+BY11+BZ11+CA11+CB11+DS11+EX11+EY11+FO11+FR11+EZ11</f>
        <v>2637900</v>
      </c>
      <c r="NB11" s="101">
        <f t="shared" ref="NB11" si="77">BU11+BV11+BW11</f>
        <v>1027300</v>
      </c>
      <c r="NC11" s="101">
        <f t="shared" ref="NC11" si="78">FG11</f>
        <v>0</v>
      </c>
      <c r="ND11" s="101"/>
      <c r="NE11" s="101"/>
      <c r="NF11" s="101">
        <f t="shared" ref="NF11" si="79">FJ11</f>
        <v>343400</v>
      </c>
      <c r="NG11" s="101">
        <f t="shared" ref="NG11" si="80">FF11+FM11</f>
        <v>5000</v>
      </c>
      <c r="NH11" s="101">
        <f t="shared" ref="NH11" si="81">FH11+FN11</f>
        <v>400</v>
      </c>
      <c r="NI11" s="101">
        <f t="shared" ref="NI11" si="82">SUM(MV11:NH11)</f>
        <v>25061900</v>
      </c>
      <c r="NJ11" s="101">
        <f t="shared" ref="NJ11" si="83">BG11+GF11-NI11</f>
        <v>0</v>
      </c>
      <c r="NK11" s="101">
        <f t="shared" ref="NK11" si="84">GL11+JN11+JO11</f>
        <v>1574300</v>
      </c>
      <c r="NL11" s="101">
        <f t="shared" ref="NL11" si="85">GG11+IC11</f>
        <v>0</v>
      </c>
      <c r="NM11" s="101">
        <f t="shared" ref="NM11" si="86">HV11</f>
        <v>122700</v>
      </c>
      <c r="NN11" s="101">
        <f t="shared" ref="NN11" si="87">JP11</f>
        <v>475500</v>
      </c>
      <c r="NO11" s="101">
        <f t="shared" ref="NO11" si="88">GI11+II11+JF11+JL11+HH11+JI11+HP11+HF11+GS11+GT11</f>
        <v>0</v>
      </c>
      <c r="NP11" s="101">
        <f t="shared" ref="NP11" si="89">GJ11+GN11+GO11+GP11+GQ11+GY11+GZ11+HA11+HB11+HE11+HG11+HJ11+HK11+HN11+HW11+HX11+HY11+HZ11+IA11+IG11+IS11+GW11+IH11+IJ11+IK11+HO11+HQ11+HS11+HT11+GM11+HI11+IT11+JC11</f>
        <v>5513700</v>
      </c>
      <c r="NQ11" s="101"/>
      <c r="NR11" s="101">
        <f t="shared" ref="NR11" si="90">ID11+HD11</f>
        <v>22100</v>
      </c>
      <c r="NS11" s="101">
        <f t="shared" ref="NS11" si="91">KQ11+HM11</f>
        <v>0</v>
      </c>
      <c r="NT11" s="101">
        <f t="shared" ref="NT11" si="92">GH11</f>
        <v>0</v>
      </c>
      <c r="NU11" s="101"/>
      <c r="NV11" s="101"/>
      <c r="NW11" s="101"/>
      <c r="NX11" s="101">
        <f t="shared" ref="NX11" si="93">SUM(NK11:NW11)</f>
        <v>7708300</v>
      </c>
      <c r="NY11" s="101">
        <f t="shared" ref="NY11" si="94">NX11-NS11</f>
        <v>7708300</v>
      </c>
      <c r="NZ11" s="101">
        <f t="shared" ref="NZ11" si="95">NX11-KR11</f>
        <v>0</v>
      </c>
      <c r="OA11" s="101">
        <f t="shared" ref="OA11:OG11" si="96">MG11+MV11+NK11</f>
        <v>17737700</v>
      </c>
      <c r="OB11" s="101">
        <f t="shared" si="96"/>
        <v>3200</v>
      </c>
      <c r="OC11" s="101">
        <f t="shared" si="96"/>
        <v>122700</v>
      </c>
      <c r="OD11" s="101">
        <f t="shared" si="96"/>
        <v>5356800</v>
      </c>
      <c r="OE11" s="101">
        <f t="shared" si="96"/>
        <v>0</v>
      </c>
      <c r="OF11" s="101">
        <f t="shared" si="96"/>
        <v>8151600</v>
      </c>
      <c r="OG11" s="101">
        <f t="shared" si="96"/>
        <v>1277300</v>
      </c>
      <c r="OH11" s="101">
        <f t="shared" ref="OH11" si="97">OE11+OF11+OG11</f>
        <v>9428900</v>
      </c>
      <c r="OI11" s="101">
        <f t="shared" ref="OI11:ON11" si="98">MN11+NC11+NR11</f>
        <v>22100</v>
      </c>
      <c r="OJ11" s="101">
        <f t="shared" si="98"/>
        <v>0</v>
      </c>
      <c r="OK11" s="101">
        <f t="shared" si="98"/>
        <v>0</v>
      </c>
      <c r="OL11" s="101">
        <f t="shared" si="98"/>
        <v>343400</v>
      </c>
      <c r="OM11" s="101">
        <f t="shared" si="98"/>
        <v>5000</v>
      </c>
      <c r="ON11" s="101">
        <f t="shared" si="98"/>
        <v>400</v>
      </c>
      <c r="OO11" s="103">
        <f t="shared" ref="OO11" si="99">ON11+OM11+OL11+OK11+OI11+OH11+OD11+OC11+OB11+OA11</f>
        <v>33020200</v>
      </c>
      <c r="OP11" s="103">
        <f t="shared" ref="OP11" si="100">OQ11-OO11</f>
        <v>0</v>
      </c>
      <c r="OQ11" s="103">
        <f t="shared" ref="OQ11" si="101">OO11+OJ11</f>
        <v>33020200</v>
      </c>
      <c r="OR11" s="104"/>
      <c r="OS11" s="104"/>
      <c r="OT11" s="104">
        <f t="shared" ref="OT11" si="102">OU11+OV11+OW11</f>
        <v>8809600</v>
      </c>
      <c r="OU11" s="104">
        <f t="shared" ref="OU11" si="103">OF11-OX11-OY11-ML11-MC11</f>
        <v>7782300</v>
      </c>
      <c r="OV11" s="104">
        <f t="shared" ref="OV11" si="104">JL11+JF11+II11+HP11+HH11+GI11+JG11+JH11+HF11</f>
        <v>0</v>
      </c>
      <c r="OW11" s="104">
        <f t="shared" ref="OW11" si="105">NB11</f>
        <v>1027300</v>
      </c>
      <c r="OX11" s="99">
        <f t="shared" ref="OX11" si="106">HN11+GN11+GO11+GP11+GQ11</f>
        <v>369300</v>
      </c>
      <c r="OY11" s="105">
        <f t="shared" ref="OY11" si="107">HU11+GS11+GW11</f>
        <v>0</v>
      </c>
      <c r="OZ11" s="104">
        <f t="shared" ref="OZ11" si="108">OW11+OU11+OV11+OX11+OY11</f>
        <v>9178900</v>
      </c>
      <c r="PA11" s="28">
        <f t="shared" ref="PA11" si="109">OH11-OZ11-ML11-MM11-MC11</f>
        <v>0</v>
      </c>
      <c r="QX11" s="28">
        <f t="shared" ref="QX11" si="110">R11+DP11+GJ11+GN11+HE11+HN11+HV11+HX11+IS11+LS11+IG11+GY11+GP11+GZ11+HA11+HQ11+JH11+HF11</f>
        <v>6288000</v>
      </c>
      <c r="RK11" s="104">
        <f t="shared" ref="RK11" si="111">GY11+GZ11+HA11+HB11+HE11+HG11+HH11+HJ11+HK11</f>
        <v>588300</v>
      </c>
      <c r="RL11" s="104">
        <f t="shared" ref="RL11" si="112">HD11</f>
        <v>22100</v>
      </c>
      <c r="RM11" s="104">
        <f t="shared" ref="RM11" si="113">RK11+RL11</f>
        <v>610400</v>
      </c>
    </row>
    <row r="12" spans="1:539" ht="15.75" x14ac:dyDescent="0.25">
      <c r="A12" s="92" t="s">
        <v>27</v>
      </c>
      <c r="B12" s="107" t="s">
        <v>257</v>
      </c>
      <c r="C12" s="60">
        <v>0</v>
      </c>
      <c r="D12" s="60"/>
      <c r="E12" s="60"/>
      <c r="F12" s="60">
        <v>0</v>
      </c>
      <c r="G12" s="60"/>
      <c r="H12" s="60">
        <v>0</v>
      </c>
      <c r="I12" s="60"/>
      <c r="J12" s="60"/>
      <c r="K12" s="60"/>
      <c r="L12" s="60"/>
      <c r="M12" s="60">
        <v>0</v>
      </c>
      <c r="N12" s="60"/>
      <c r="O12" s="60"/>
      <c r="P12" s="60"/>
      <c r="Q12" s="60"/>
      <c r="R12" s="60">
        <v>0</v>
      </c>
      <c r="S12" s="60">
        <v>0</v>
      </c>
      <c r="T12" s="60">
        <v>0</v>
      </c>
      <c r="U12" s="60">
        <v>0</v>
      </c>
      <c r="V12" s="60">
        <v>0</v>
      </c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>
        <v>0</v>
      </c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>
        <v>0</v>
      </c>
      <c r="AV12" s="60">
        <v>0</v>
      </c>
      <c r="AW12" s="60">
        <v>0</v>
      </c>
      <c r="AX12" s="60"/>
      <c r="AY12" s="60"/>
      <c r="AZ12" s="60"/>
      <c r="BA12" s="60"/>
      <c r="BB12" s="60"/>
      <c r="BC12" s="60"/>
      <c r="BD12" s="60"/>
      <c r="BE12" s="60"/>
      <c r="BF12" s="60"/>
      <c r="BG12" s="63">
        <v>0</v>
      </c>
      <c r="BH12" s="57">
        <v>0</v>
      </c>
      <c r="BI12" s="60"/>
      <c r="BJ12" s="60"/>
      <c r="BK12" s="60">
        <v>0</v>
      </c>
      <c r="BL12" s="57"/>
      <c r="BM12" s="57"/>
      <c r="BN12" s="64">
        <v>0</v>
      </c>
      <c r="BO12" s="57"/>
      <c r="BP12" s="57"/>
      <c r="BQ12" s="64"/>
      <c r="BR12" s="64">
        <v>0</v>
      </c>
      <c r="BS12" s="60"/>
      <c r="BT12" s="57"/>
      <c r="BU12" s="57">
        <v>0</v>
      </c>
      <c r="BV12" s="60"/>
      <c r="BW12" s="60"/>
      <c r="BX12" s="60"/>
      <c r="BY12" s="60"/>
      <c r="BZ12" s="60"/>
      <c r="CA12" s="60"/>
      <c r="CB12" s="64">
        <v>0</v>
      </c>
      <c r="CC12" s="57">
        <v>0</v>
      </c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  <c r="CU12" s="60"/>
      <c r="CV12" s="60"/>
      <c r="CW12" s="60"/>
      <c r="CX12" s="60"/>
      <c r="CY12" s="60"/>
      <c r="CZ12" s="60"/>
      <c r="DA12" s="60"/>
      <c r="DB12" s="60"/>
      <c r="DC12" s="60"/>
      <c r="DD12" s="60"/>
      <c r="DE12" s="60"/>
      <c r="DF12" s="60"/>
      <c r="DG12" s="60"/>
      <c r="DH12" s="60"/>
      <c r="DI12" s="60"/>
      <c r="DJ12" s="60"/>
      <c r="DK12" s="60"/>
      <c r="DL12" s="60"/>
      <c r="DM12" s="60"/>
      <c r="DN12" s="60"/>
      <c r="DO12" s="60"/>
      <c r="DP12" s="64">
        <v>0</v>
      </c>
      <c r="DQ12" s="57">
        <v>0</v>
      </c>
      <c r="DR12" s="57">
        <v>0</v>
      </c>
      <c r="DS12" s="57">
        <v>0</v>
      </c>
      <c r="DT12" s="60"/>
      <c r="DU12" s="60"/>
      <c r="DV12" s="60"/>
      <c r="DW12" s="60"/>
      <c r="DX12" s="60"/>
      <c r="DY12" s="60"/>
      <c r="DZ12" s="60"/>
      <c r="EA12" s="60"/>
      <c r="EB12" s="60"/>
      <c r="EC12" s="60"/>
      <c r="ED12" s="60"/>
      <c r="EE12" s="60"/>
      <c r="EF12" s="60"/>
      <c r="EG12" s="60"/>
      <c r="EH12" s="60"/>
      <c r="EI12" s="60"/>
      <c r="EJ12" s="60"/>
      <c r="EK12" s="60"/>
      <c r="EL12" s="60"/>
      <c r="EM12" s="60"/>
      <c r="EN12" s="60"/>
      <c r="EO12" s="60"/>
      <c r="EP12" s="60"/>
      <c r="EQ12" s="60"/>
      <c r="ER12" s="60"/>
      <c r="ES12" s="60"/>
      <c r="ET12" s="60"/>
      <c r="EU12" s="60"/>
      <c r="EV12" s="60"/>
      <c r="EW12" s="60"/>
      <c r="EX12" s="31">
        <v>0</v>
      </c>
      <c r="EY12" s="67"/>
      <c r="EZ12" s="64">
        <v>0</v>
      </c>
      <c r="FA12" s="57"/>
      <c r="FB12" s="57"/>
      <c r="FC12" s="57"/>
      <c r="FD12" s="57"/>
      <c r="FE12" s="64">
        <v>0</v>
      </c>
      <c r="FF12" s="57"/>
      <c r="FG12" s="60"/>
      <c r="FH12" s="60"/>
      <c r="FI12" s="64">
        <v>0</v>
      </c>
      <c r="FJ12" s="68">
        <v>0</v>
      </c>
      <c r="FK12" s="60"/>
      <c r="FL12" s="60"/>
      <c r="FM12" s="60"/>
      <c r="FN12" s="60"/>
      <c r="FO12" s="64">
        <v>0</v>
      </c>
      <c r="FP12" s="57"/>
      <c r="FQ12" s="57"/>
      <c r="FR12" s="64">
        <v>0</v>
      </c>
      <c r="FS12" s="57">
        <v>0</v>
      </c>
      <c r="FT12" s="60"/>
      <c r="FU12" s="60"/>
      <c r="FV12" s="60"/>
      <c r="FW12" s="60"/>
      <c r="FX12" s="60"/>
      <c r="FY12" s="57"/>
      <c r="FZ12" s="57"/>
      <c r="GA12" s="57"/>
      <c r="GB12" s="57"/>
      <c r="GC12" s="57"/>
      <c r="GD12" s="60"/>
      <c r="GE12" s="57"/>
      <c r="GF12" s="69">
        <v>0</v>
      </c>
      <c r="GG12" s="60"/>
      <c r="GH12" s="57"/>
      <c r="GI12" s="57"/>
      <c r="GJ12" s="57"/>
      <c r="GK12" s="57">
        <v>0</v>
      </c>
      <c r="GL12" s="80"/>
      <c r="GM12" s="80"/>
      <c r="GN12" s="80"/>
      <c r="GO12" s="80"/>
      <c r="GP12" s="80"/>
      <c r="GQ12" s="80"/>
      <c r="GR12" s="80">
        <v>0</v>
      </c>
      <c r="GS12" s="108"/>
      <c r="GT12" s="108"/>
      <c r="GU12" s="108"/>
      <c r="GV12" s="108"/>
      <c r="GW12" s="108"/>
      <c r="GX12" s="108"/>
      <c r="GY12" s="80">
        <v>-25600</v>
      </c>
      <c r="GZ12" s="80"/>
      <c r="HA12" s="80"/>
      <c r="HB12" s="80">
        <v>-353100</v>
      </c>
      <c r="HC12" s="80"/>
      <c r="HD12" s="80"/>
      <c r="HE12" s="80"/>
      <c r="HF12" s="80"/>
      <c r="HG12" s="80"/>
      <c r="HH12" s="80"/>
      <c r="HI12" s="80"/>
      <c r="HJ12" s="80"/>
      <c r="HK12" s="80"/>
      <c r="HL12" s="80">
        <v>-378700</v>
      </c>
      <c r="HM12" s="80"/>
      <c r="HN12" s="80">
        <v>-146100</v>
      </c>
      <c r="HO12" s="80"/>
      <c r="HP12" s="80"/>
      <c r="HQ12" s="80"/>
      <c r="HR12" s="80"/>
      <c r="HS12" s="80"/>
      <c r="HT12" s="80"/>
      <c r="HU12" s="80">
        <v>0</v>
      </c>
      <c r="HV12" s="80"/>
      <c r="HW12" s="80"/>
      <c r="HX12" s="80"/>
      <c r="HY12" s="80"/>
      <c r="HZ12" s="80"/>
      <c r="IA12" s="80"/>
      <c r="IB12" s="80">
        <v>0</v>
      </c>
      <c r="IC12" s="93"/>
      <c r="ID12" s="93"/>
      <c r="IE12" s="57">
        <v>0</v>
      </c>
      <c r="IF12" s="57"/>
      <c r="IG12" s="80"/>
      <c r="IH12" s="80"/>
      <c r="II12" s="80"/>
      <c r="IJ12" s="80"/>
      <c r="IK12" s="80"/>
      <c r="IL12" s="80">
        <v>0</v>
      </c>
      <c r="IM12" s="80"/>
      <c r="IN12" s="80">
        <v>1500</v>
      </c>
      <c r="IO12" s="80"/>
      <c r="IP12" s="80">
        <v>11600</v>
      </c>
      <c r="IQ12" s="80"/>
      <c r="IR12" s="80">
        <v>41600</v>
      </c>
      <c r="IS12" s="80">
        <v>54700</v>
      </c>
      <c r="IT12" s="80">
        <v>75600</v>
      </c>
      <c r="IU12" s="80"/>
      <c r="IV12" s="80"/>
      <c r="IW12" s="80">
        <v>386100</v>
      </c>
      <c r="IX12" s="80"/>
      <c r="IY12" s="80"/>
      <c r="IZ12" s="80">
        <v>181600</v>
      </c>
      <c r="JA12" s="80"/>
      <c r="JB12" s="80"/>
      <c r="JC12" s="80">
        <v>567700</v>
      </c>
      <c r="JD12" s="80">
        <v>6553400</v>
      </c>
      <c r="JE12" s="94">
        <v>393200</v>
      </c>
      <c r="JF12" s="80">
        <v>6946600</v>
      </c>
      <c r="JG12" s="80"/>
      <c r="JH12" s="80"/>
      <c r="JI12" s="80"/>
      <c r="JJ12" s="80"/>
      <c r="JK12" s="80"/>
      <c r="JL12" s="80">
        <v>0</v>
      </c>
      <c r="JM12" s="80"/>
      <c r="JN12" s="80"/>
      <c r="JO12" s="80"/>
      <c r="JP12" s="80"/>
      <c r="JQ12" s="80">
        <v>0</v>
      </c>
      <c r="JR12" s="80"/>
      <c r="JS12" s="80"/>
      <c r="JT12" s="80"/>
      <c r="JU12" s="80"/>
      <c r="JV12" s="80"/>
      <c r="JW12" s="80"/>
      <c r="JX12" s="80"/>
      <c r="JY12" s="80"/>
      <c r="JZ12" s="80"/>
      <c r="KA12" s="80"/>
      <c r="KB12" s="80"/>
      <c r="KC12" s="80"/>
      <c r="KD12" s="80"/>
      <c r="KE12" s="80"/>
      <c r="KF12" s="80"/>
      <c r="KG12" s="80"/>
      <c r="KH12" s="80"/>
      <c r="KI12" s="80"/>
      <c r="KJ12" s="80"/>
      <c r="KK12" s="80"/>
      <c r="KL12" s="80"/>
      <c r="KM12" s="80"/>
      <c r="KN12" s="80"/>
      <c r="KO12" s="80"/>
      <c r="KP12" s="80"/>
      <c r="KQ12" s="80">
        <v>0</v>
      </c>
      <c r="KR12" s="80">
        <v>7119800</v>
      </c>
      <c r="KS12" s="80">
        <v>7119800</v>
      </c>
      <c r="KT12" s="109">
        <v>7119800</v>
      </c>
      <c r="KU12" s="109">
        <v>7119800</v>
      </c>
      <c r="KV12" s="110"/>
      <c r="KW12" s="96">
        <v>0</v>
      </c>
      <c r="KX12" s="96"/>
      <c r="KY12" s="96"/>
      <c r="KZ12" s="96"/>
      <c r="LA12" s="96"/>
      <c r="LB12" s="96"/>
      <c r="LC12" s="96"/>
      <c r="LD12" s="96"/>
      <c r="LE12" s="96">
        <v>0</v>
      </c>
      <c r="LF12" s="97"/>
      <c r="LG12" s="97"/>
      <c r="LH12" s="97"/>
      <c r="LI12" s="98">
        <v>0</v>
      </c>
      <c r="LJ12" s="98"/>
      <c r="LK12" s="98"/>
      <c r="LL12" s="98">
        <v>0</v>
      </c>
      <c r="LM12" s="80"/>
      <c r="LN12" s="80"/>
      <c r="LO12" s="80"/>
      <c r="LP12" s="80"/>
      <c r="LQ12" s="80"/>
      <c r="LR12" s="80"/>
      <c r="LS12" s="80"/>
      <c r="LT12" s="80"/>
      <c r="LU12" s="80"/>
      <c r="LV12" s="80"/>
      <c r="LW12" s="80"/>
      <c r="LX12" s="80"/>
      <c r="LY12" s="80"/>
      <c r="LZ12" s="80"/>
      <c r="MA12" s="80"/>
      <c r="MB12" s="80">
        <v>0</v>
      </c>
      <c r="MC12" s="80"/>
      <c r="MD12" s="75">
        <v>9428900</v>
      </c>
      <c r="ME12" s="111">
        <v>7119800</v>
      </c>
      <c r="MF12" s="112">
        <v>16548700</v>
      </c>
      <c r="MG12" s="101">
        <v>0</v>
      </c>
      <c r="MH12" s="101">
        <v>0</v>
      </c>
      <c r="MI12" s="101"/>
      <c r="MJ12" s="101">
        <v>0</v>
      </c>
      <c r="MK12" s="101"/>
      <c r="ML12" s="101">
        <v>0</v>
      </c>
      <c r="MM12" s="101">
        <v>0</v>
      </c>
      <c r="MN12" s="101"/>
      <c r="MO12" s="101"/>
      <c r="MP12" s="101"/>
      <c r="MQ12" s="101"/>
      <c r="MR12" s="101">
        <v>0</v>
      </c>
      <c r="MS12" s="101">
        <v>0</v>
      </c>
      <c r="MT12" s="101">
        <v>0</v>
      </c>
      <c r="MU12" s="102">
        <v>0</v>
      </c>
      <c r="MV12" s="101">
        <v>0</v>
      </c>
      <c r="MW12" s="101">
        <v>0</v>
      </c>
      <c r="MX12" s="101">
        <v>0</v>
      </c>
      <c r="MY12" s="101">
        <v>0</v>
      </c>
      <c r="MZ12" s="101">
        <v>0</v>
      </c>
      <c r="NA12" s="101">
        <v>0</v>
      </c>
      <c r="NB12" s="101">
        <v>0</v>
      </c>
      <c r="NC12" s="101">
        <v>0</v>
      </c>
      <c r="ND12" s="101"/>
      <c r="NE12" s="101"/>
      <c r="NF12" s="101">
        <v>0</v>
      </c>
      <c r="NG12" s="101">
        <v>0</v>
      </c>
      <c r="NH12" s="101">
        <v>0</v>
      </c>
      <c r="NI12" s="101">
        <v>0</v>
      </c>
      <c r="NJ12" s="101">
        <v>0</v>
      </c>
      <c r="NK12" s="101">
        <v>0</v>
      </c>
      <c r="NL12" s="101">
        <v>0</v>
      </c>
      <c r="NM12" s="101">
        <v>0</v>
      </c>
      <c r="NN12" s="101">
        <v>0</v>
      </c>
      <c r="NO12" s="101">
        <v>6946600</v>
      </c>
      <c r="NP12" s="101">
        <v>173200</v>
      </c>
      <c r="NQ12" s="101"/>
      <c r="NR12" s="101">
        <v>0</v>
      </c>
      <c r="NS12" s="101">
        <v>0</v>
      </c>
      <c r="NT12" s="101">
        <v>0</v>
      </c>
      <c r="NU12" s="101"/>
      <c r="NV12" s="101"/>
      <c r="NW12" s="101"/>
      <c r="NX12" s="101">
        <v>7119800</v>
      </c>
      <c r="NY12" s="101">
        <v>7119800</v>
      </c>
      <c r="NZ12" s="101">
        <v>0</v>
      </c>
      <c r="OA12" s="101">
        <v>0</v>
      </c>
      <c r="OB12" s="101">
        <v>0</v>
      </c>
      <c r="OC12" s="101">
        <v>0</v>
      </c>
      <c r="OD12" s="101">
        <v>0</v>
      </c>
      <c r="OE12" s="101">
        <v>6946600</v>
      </c>
      <c r="OF12" s="101">
        <v>173200</v>
      </c>
      <c r="OG12" s="101">
        <v>0</v>
      </c>
      <c r="OH12" s="101">
        <v>7119800</v>
      </c>
      <c r="OI12" s="101">
        <v>0</v>
      </c>
      <c r="OJ12" s="101">
        <v>0</v>
      </c>
      <c r="OK12" s="101">
        <v>0</v>
      </c>
      <c r="OL12" s="101">
        <v>0</v>
      </c>
      <c r="OM12" s="101">
        <v>0</v>
      </c>
      <c r="ON12" s="101">
        <v>0</v>
      </c>
      <c r="OO12" s="103">
        <v>7119800</v>
      </c>
      <c r="OP12" s="103">
        <v>0</v>
      </c>
      <c r="OQ12" s="103">
        <v>7119800</v>
      </c>
      <c r="OR12" s="104"/>
      <c r="OS12" s="104"/>
      <c r="OT12" s="104">
        <v>7265900</v>
      </c>
      <c r="OU12" s="104">
        <v>319300</v>
      </c>
      <c r="OV12" s="104">
        <v>6946600</v>
      </c>
      <c r="OW12" s="104">
        <v>0</v>
      </c>
      <c r="OX12" s="99">
        <v>-146100</v>
      </c>
      <c r="OY12" s="105">
        <v>0</v>
      </c>
      <c r="OZ12" s="104">
        <v>7119800</v>
      </c>
      <c r="PA12" s="28">
        <v>0</v>
      </c>
      <c r="QX12" s="28">
        <v>-117000</v>
      </c>
      <c r="RK12" s="104">
        <v>-378700</v>
      </c>
      <c r="RL12" s="104">
        <v>0</v>
      </c>
      <c r="RM12" s="104">
        <v>-378700</v>
      </c>
    </row>
    <row r="13" spans="1:539" ht="15.75" x14ac:dyDescent="0.25">
      <c r="A13" s="11" t="s">
        <v>27</v>
      </c>
      <c r="B13" s="107" t="s">
        <v>265</v>
      </c>
      <c r="C13" s="60">
        <v>0</v>
      </c>
      <c r="D13" s="60"/>
      <c r="E13" s="60"/>
      <c r="F13" s="60">
        <v>0</v>
      </c>
      <c r="G13" s="60"/>
      <c r="H13" s="60">
        <v>0</v>
      </c>
      <c r="I13" s="60"/>
      <c r="J13" s="60"/>
      <c r="K13" s="60"/>
      <c r="L13" s="60"/>
      <c r="M13" s="60">
        <v>0</v>
      </c>
      <c r="N13" s="60"/>
      <c r="O13" s="60"/>
      <c r="P13" s="60"/>
      <c r="Q13" s="60"/>
      <c r="R13" s="60">
        <v>0</v>
      </c>
      <c r="S13" s="60">
        <v>0</v>
      </c>
      <c r="T13" s="60">
        <v>0</v>
      </c>
      <c r="U13" s="60">
        <v>0</v>
      </c>
      <c r="V13" s="60">
        <v>0</v>
      </c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>
        <v>0</v>
      </c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>
        <v>0</v>
      </c>
      <c r="AV13" s="60">
        <v>0</v>
      </c>
      <c r="AW13" s="60">
        <v>0</v>
      </c>
      <c r="AX13" s="60"/>
      <c r="AY13" s="60"/>
      <c r="AZ13" s="60"/>
      <c r="BA13" s="60"/>
      <c r="BB13" s="60"/>
      <c r="BC13" s="60"/>
      <c r="BD13" s="60"/>
      <c r="BE13" s="60"/>
      <c r="BF13" s="60"/>
      <c r="BG13" s="63">
        <v>0</v>
      </c>
      <c r="BH13" s="57">
        <v>4270</v>
      </c>
      <c r="BI13" s="60">
        <v>3280</v>
      </c>
      <c r="BJ13" s="60">
        <v>990</v>
      </c>
      <c r="BK13" s="60">
        <v>0</v>
      </c>
      <c r="BL13" s="57"/>
      <c r="BM13" s="57"/>
      <c r="BN13" s="64">
        <v>0</v>
      </c>
      <c r="BO13" s="57"/>
      <c r="BP13" s="57"/>
      <c r="BQ13" s="64"/>
      <c r="BR13" s="64">
        <v>0</v>
      </c>
      <c r="BS13" s="60"/>
      <c r="BT13" s="57"/>
      <c r="BU13" s="57">
        <v>0</v>
      </c>
      <c r="BV13" s="60"/>
      <c r="BW13" s="60"/>
      <c r="BX13" s="60"/>
      <c r="BY13" s="60"/>
      <c r="BZ13" s="60"/>
      <c r="CA13" s="60"/>
      <c r="CB13" s="64">
        <v>-32500</v>
      </c>
      <c r="CC13" s="57">
        <v>-32500</v>
      </c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0"/>
      <c r="CP13" s="60"/>
      <c r="CQ13" s="60"/>
      <c r="CR13" s="60"/>
      <c r="CS13" s="60"/>
      <c r="CT13" s="60"/>
      <c r="CU13" s="60"/>
      <c r="CV13" s="60"/>
      <c r="CW13" s="60"/>
      <c r="CX13" s="60"/>
      <c r="CY13" s="60"/>
      <c r="CZ13" s="60"/>
      <c r="DA13" s="64"/>
      <c r="DB13" s="60"/>
      <c r="DC13" s="60"/>
      <c r="DD13" s="60"/>
      <c r="DE13" s="60"/>
      <c r="DF13" s="60"/>
      <c r="DG13" s="60"/>
      <c r="DH13" s="60"/>
      <c r="DI13" s="60"/>
      <c r="DJ13" s="60"/>
      <c r="DK13" s="60"/>
      <c r="DL13" s="60"/>
      <c r="DM13" s="60">
        <v>-32500</v>
      </c>
      <c r="DN13" s="60"/>
      <c r="DO13" s="60"/>
      <c r="DP13" s="64">
        <v>0</v>
      </c>
      <c r="DQ13" s="57">
        <v>0</v>
      </c>
      <c r="DR13" s="57">
        <v>0</v>
      </c>
      <c r="DS13" s="57">
        <v>0</v>
      </c>
      <c r="DT13" s="60"/>
      <c r="DU13" s="60"/>
      <c r="DV13" s="60"/>
      <c r="DW13" s="60"/>
      <c r="DX13" s="60"/>
      <c r="DY13" s="60"/>
      <c r="DZ13" s="60"/>
      <c r="EA13" s="60"/>
      <c r="EB13" s="64"/>
      <c r="EC13" s="60"/>
      <c r="ED13" s="60"/>
      <c r="EE13" s="60"/>
      <c r="EF13" s="60"/>
      <c r="EG13" s="60"/>
      <c r="EH13" s="60"/>
      <c r="EI13" s="60"/>
      <c r="EJ13" s="60"/>
      <c r="EK13" s="60"/>
      <c r="EL13" s="60"/>
      <c r="EM13" s="60"/>
      <c r="EN13" s="60"/>
      <c r="EO13" s="60"/>
      <c r="EP13" s="60"/>
      <c r="EQ13" s="60"/>
      <c r="ER13" s="60"/>
      <c r="ES13" s="60"/>
      <c r="ET13" s="65"/>
      <c r="EU13" s="66"/>
      <c r="EV13" s="60"/>
      <c r="EW13" s="60"/>
      <c r="EX13" s="31">
        <v>0</v>
      </c>
      <c r="EY13" s="67"/>
      <c r="EZ13" s="64">
        <v>0</v>
      </c>
      <c r="FA13" s="57"/>
      <c r="FB13" s="57"/>
      <c r="FC13" s="57"/>
      <c r="FD13" s="57"/>
      <c r="FE13" s="64">
        <v>0</v>
      </c>
      <c r="FF13" s="57"/>
      <c r="FG13" s="57"/>
      <c r="FH13" s="56"/>
      <c r="FI13" s="64">
        <v>0</v>
      </c>
      <c r="FJ13" s="68">
        <v>0</v>
      </c>
      <c r="FK13" s="60"/>
      <c r="FL13" s="60"/>
      <c r="FM13" s="60"/>
      <c r="FN13" s="60"/>
      <c r="FO13" s="64">
        <v>0</v>
      </c>
      <c r="FP13" s="57"/>
      <c r="FQ13" s="57"/>
      <c r="FR13" s="64">
        <v>0</v>
      </c>
      <c r="FS13" s="57">
        <v>0</v>
      </c>
      <c r="FT13" s="57"/>
      <c r="FU13" s="60"/>
      <c r="FV13" s="60"/>
      <c r="FW13" s="60"/>
      <c r="FX13" s="60"/>
      <c r="FY13" s="57"/>
      <c r="FZ13" s="57"/>
      <c r="GA13" s="57"/>
      <c r="GB13" s="57"/>
      <c r="GC13" s="57"/>
      <c r="GD13" s="60"/>
      <c r="GE13" s="57"/>
      <c r="GF13" s="69">
        <v>-28230</v>
      </c>
      <c r="GG13" s="16"/>
      <c r="GH13" s="21"/>
      <c r="GI13" s="21"/>
      <c r="GJ13" s="21"/>
      <c r="GK13" s="21">
        <v>0</v>
      </c>
      <c r="GL13" s="22"/>
      <c r="GM13" s="22"/>
      <c r="GN13" s="22"/>
      <c r="GO13" s="22"/>
      <c r="GP13" s="22"/>
      <c r="GQ13" s="22"/>
      <c r="GR13" s="22">
        <v>0</v>
      </c>
      <c r="GS13" s="22"/>
      <c r="GT13" s="80"/>
      <c r="GU13" s="80"/>
      <c r="GV13" s="80"/>
      <c r="GW13" s="22"/>
      <c r="GX13" s="80"/>
      <c r="GY13" s="22"/>
      <c r="GZ13" s="22">
        <v>62100</v>
      </c>
      <c r="HA13" s="22"/>
      <c r="HB13" s="22"/>
      <c r="HC13" s="80">
        <v>33300</v>
      </c>
      <c r="HD13" s="22">
        <v>-22100</v>
      </c>
      <c r="HE13" s="22"/>
      <c r="HF13" s="22"/>
      <c r="HG13" s="22"/>
      <c r="HH13" s="22"/>
      <c r="HI13" s="22"/>
      <c r="HJ13" s="22"/>
      <c r="HK13" s="22"/>
      <c r="HL13" s="22">
        <v>73300</v>
      </c>
      <c r="HM13" s="22"/>
      <c r="HN13" s="22"/>
      <c r="HO13" s="22"/>
      <c r="HP13" s="22"/>
      <c r="HQ13" s="22"/>
      <c r="HR13" s="80"/>
      <c r="HS13" s="22"/>
      <c r="HT13" s="22"/>
      <c r="HU13" s="22">
        <v>0</v>
      </c>
      <c r="HV13" s="22"/>
      <c r="HW13" s="22"/>
      <c r="HX13" s="22"/>
      <c r="HY13" s="22"/>
      <c r="HZ13" s="22"/>
      <c r="IA13" s="22"/>
      <c r="IB13" s="22">
        <v>0</v>
      </c>
      <c r="IC13" s="23"/>
      <c r="ID13" s="23"/>
      <c r="IE13" s="21">
        <v>0</v>
      </c>
      <c r="IF13" s="21">
        <v>10450</v>
      </c>
      <c r="IG13" s="22"/>
      <c r="IH13" s="22"/>
      <c r="II13" s="22"/>
      <c r="IJ13" s="22"/>
      <c r="IK13" s="22"/>
      <c r="IL13" s="22">
        <v>0</v>
      </c>
      <c r="IM13" s="22">
        <v>36175.230000000003</v>
      </c>
      <c r="IN13" s="22"/>
      <c r="IO13" s="22">
        <v>281828.61</v>
      </c>
      <c r="IP13" s="22"/>
      <c r="IQ13" s="22">
        <v>891319.82</v>
      </c>
      <c r="IR13" s="22"/>
      <c r="IS13" s="22">
        <v>0</v>
      </c>
      <c r="IT13" s="80"/>
      <c r="IU13" s="80"/>
      <c r="IV13" s="80"/>
      <c r="IW13" s="80">
        <v>-43700</v>
      </c>
      <c r="IX13" s="80">
        <v>118500</v>
      </c>
      <c r="IY13" s="80">
        <v>74800</v>
      </c>
      <c r="IZ13" s="80">
        <v>-21400</v>
      </c>
      <c r="JA13" s="80">
        <v>55200</v>
      </c>
      <c r="JB13" s="80">
        <v>33800</v>
      </c>
      <c r="JC13" s="80">
        <v>108600</v>
      </c>
      <c r="JD13" s="22"/>
      <c r="JE13" s="24"/>
      <c r="JF13" s="22">
        <v>0</v>
      </c>
      <c r="JG13" s="22"/>
      <c r="JH13" s="22"/>
      <c r="JI13" s="22"/>
      <c r="JJ13" s="22"/>
      <c r="JK13" s="22"/>
      <c r="JL13" s="22">
        <v>0</v>
      </c>
      <c r="JM13" s="22"/>
      <c r="JN13" s="22"/>
      <c r="JO13" s="22"/>
      <c r="JP13" s="22"/>
      <c r="JQ13" s="22">
        <v>0</v>
      </c>
      <c r="JR13" s="80"/>
      <c r="JS13" s="80"/>
      <c r="JT13" s="80"/>
      <c r="JU13" s="80"/>
      <c r="JV13" s="80"/>
      <c r="JW13" s="80"/>
      <c r="JX13" s="80"/>
      <c r="JY13" s="80"/>
      <c r="JZ13" s="80"/>
      <c r="KA13" s="80"/>
      <c r="KB13" s="80"/>
      <c r="KC13" s="80"/>
      <c r="KD13" s="80"/>
      <c r="KE13" s="80"/>
      <c r="KF13" s="80"/>
      <c r="KG13" s="80"/>
      <c r="KH13" s="80"/>
      <c r="KI13" s="80"/>
      <c r="KJ13" s="80"/>
      <c r="KK13" s="80"/>
      <c r="KL13" s="80"/>
      <c r="KM13" s="80"/>
      <c r="KN13" s="80"/>
      <c r="KO13" s="80"/>
      <c r="KP13" s="80"/>
      <c r="KQ13" s="22">
        <v>1219773.6599999999</v>
      </c>
      <c r="KR13" s="22">
        <v>181900</v>
      </c>
      <c r="KS13" s="22">
        <v>1401673.66</v>
      </c>
      <c r="KT13" s="81">
        <v>153670</v>
      </c>
      <c r="KU13" s="81">
        <v>1373443.66</v>
      </c>
      <c r="KV13" s="21">
        <v>49766.9</v>
      </c>
      <c r="KW13" s="32">
        <v>0</v>
      </c>
      <c r="KX13" s="32"/>
      <c r="KY13" s="32"/>
      <c r="KZ13" s="32"/>
      <c r="LA13" s="32"/>
      <c r="LB13" s="32"/>
      <c r="LC13" s="32"/>
      <c r="LD13" s="32"/>
      <c r="LE13" s="32">
        <v>49766.9</v>
      </c>
      <c r="LF13" s="35"/>
      <c r="LG13" s="35"/>
      <c r="LH13" s="35"/>
      <c r="LI13" s="33">
        <v>0</v>
      </c>
      <c r="LJ13" s="33"/>
      <c r="LK13" s="33"/>
      <c r="LL13" s="33">
        <v>0</v>
      </c>
      <c r="LM13" s="22"/>
      <c r="LN13" s="22"/>
      <c r="LO13" s="22"/>
      <c r="LP13" s="22"/>
      <c r="LQ13" s="22"/>
      <c r="LR13" s="22"/>
      <c r="LS13" s="22"/>
      <c r="LT13" s="22"/>
      <c r="LU13" s="22"/>
      <c r="LV13" s="22"/>
      <c r="LW13" s="22"/>
      <c r="LX13" s="22"/>
      <c r="LY13" s="22"/>
      <c r="LZ13" s="22"/>
      <c r="MA13" s="22">
        <v>49766.9</v>
      </c>
      <c r="MB13" s="22">
        <v>0</v>
      </c>
      <c r="MC13" s="71"/>
      <c r="MD13" s="75">
        <v>16548700</v>
      </c>
      <c r="ME13" s="26">
        <v>47566.899999999994</v>
      </c>
      <c r="MF13" s="27">
        <v>16596266.9</v>
      </c>
      <c r="MG13" s="37">
        <v>0</v>
      </c>
      <c r="MH13" s="37">
        <v>0</v>
      </c>
      <c r="MI13" s="37"/>
      <c r="MJ13" s="37">
        <v>0</v>
      </c>
      <c r="MK13" s="37"/>
      <c r="ML13" s="37">
        <v>49766.9</v>
      </c>
      <c r="MM13" s="37">
        <v>0</v>
      </c>
      <c r="MN13" s="37"/>
      <c r="MO13" s="37"/>
      <c r="MP13" s="37"/>
      <c r="MQ13" s="37"/>
      <c r="MR13" s="37">
        <v>0</v>
      </c>
      <c r="MS13" s="37">
        <v>0</v>
      </c>
      <c r="MT13" s="37">
        <v>49766.9</v>
      </c>
      <c r="MU13" s="39">
        <v>0</v>
      </c>
      <c r="MV13" s="37">
        <v>3280</v>
      </c>
      <c r="MW13" s="37">
        <v>0</v>
      </c>
      <c r="MX13" s="37">
        <v>0</v>
      </c>
      <c r="MY13" s="37">
        <v>990</v>
      </c>
      <c r="MZ13" s="37">
        <v>0</v>
      </c>
      <c r="NA13" s="37">
        <v>-32500</v>
      </c>
      <c r="NB13" s="37">
        <v>0</v>
      </c>
      <c r="NC13" s="37">
        <v>0</v>
      </c>
      <c r="ND13" s="37"/>
      <c r="NE13" s="37"/>
      <c r="NF13" s="37">
        <v>0</v>
      </c>
      <c r="NG13" s="37">
        <v>0</v>
      </c>
      <c r="NH13" s="37">
        <v>0</v>
      </c>
      <c r="NI13" s="37">
        <v>-28230</v>
      </c>
      <c r="NJ13" s="37">
        <v>0</v>
      </c>
      <c r="NK13" s="37">
        <v>0</v>
      </c>
      <c r="NL13" s="37">
        <v>0</v>
      </c>
      <c r="NM13" s="37">
        <v>0</v>
      </c>
      <c r="NN13" s="37">
        <v>0</v>
      </c>
      <c r="NO13" s="37">
        <v>0</v>
      </c>
      <c r="NP13" s="37">
        <v>30300</v>
      </c>
      <c r="NQ13" s="37"/>
      <c r="NR13" s="37">
        <v>151600</v>
      </c>
      <c r="NS13" s="37">
        <v>1219773.6599999999</v>
      </c>
      <c r="NT13" s="37">
        <v>0</v>
      </c>
      <c r="NU13" s="37"/>
      <c r="NV13" s="37"/>
      <c r="NW13" s="37"/>
      <c r="NX13" s="37">
        <v>1401673.66</v>
      </c>
      <c r="NY13" s="37">
        <v>181900</v>
      </c>
      <c r="NZ13" s="37">
        <v>1219773.6599999999</v>
      </c>
      <c r="OA13" s="37">
        <v>3280</v>
      </c>
      <c r="OB13" s="37">
        <v>0</v>
      </c>
      <c r="OC13" s="37">
        <v>0</v>
      </c>
      <c r="OD13" s="37">
        <v>990</v>
      </c>
      <c r="OE13" s="37">
        <v>0</v>
      </c>
      <c r="OF13" s="37">
        <v>47566.9</v>
      </c>
      <c r="OG13" s="37">
        <v>0</v>
      </c>
      <c r="OH13" s="37">
        <v>47566.9</v>
      </c>
      <c r="OI13" s="37">
        <v>151600</v>
      </c>
      <c r="OJ13" s="37">
        <v>1219773.6599999999</v>
      </c>
      <c r="OK13" s="37">
        <v>0</v>
      </c>
      <c r="OL13" s="37">
        <v>0</v>
      </c>
      <c r="OM13" s="37">
        <v>0</v>
      </c>
      <c r="ON13" s="37">
        <v>0</v>
      </c>
      <c r="OO13" s="40">
        <v>203436.9</v>
      </c>
      <c r="OP13" s="40">
        <v>1219773.6599999999</v>
      </c>
      <c r="OQ13" s="40">
        <v>1423210.5599999998</v>
      </c>
      <c r="OR13" s="14"/>
      <c r="OS13" s="14"/>
      <c r="OT13" s="14">
        <v>-2200</v>
      </c>
      <c r="OU13" s="14">
        <v>-2200</v>
      </c>
      <c r="OV13" s="14">
        <v>0</v>
      </c>
      <c r="OW13" s="14">
        <v>0</v>
      </c>
      <c r="OX13" s="26">
        <v>0</v>
      </c>
      <c r="OY13" s="47">
        <v>0</v>
      </c>
      <c r="OZ13" s="14">
        <v>-2200</v>
      </c>
      <c r="PA13" s="28">
        <v>0</v>
      </c>
      <c r="QX13" s="28"/>
      <c r="RK13" s="14">
        <v>95400</v>
      </c>
      <c r="RL13" s="14">
        <v>-22100</v>
      </c>
      <c r="RM13" s="14">
        <v>0</v>
      </c>
      <c r="RN13" s="1">
        <v>73300</v>
      </c>
    </row>
    <row r="14" spans="1:539" ht="15.75" x14ac:dyDescent="0.25">
      <c r="A14" s="11" t="s">
        <v>27</v>
      </c>
      <c r="B14" s="107" t="s">
        <v>267</v>
      </c>
      <c r="C14" s="60">
        <v>0</v>
      </c>
      <c r="D14" s="60"/>
      <c r="E14" s="60"/>
      <c r="F14" s="60">
        <v>0</v>
      </c>
      <c r="G14" s="60"/>
      <c r="H14" s="60">
        <v>0</v>
      </c>
      <c r="I14" s="60"/>
      <c r="J14" s="60"/>
      <c r="K14" s="60"/>
      <c r="L14" s="60"/>
      <c r="M14" s="60">
        <v>0</v>
      </c>
      <c r="N14" s="60"/>
      <c r="O14" s="60"/>
      <c r="P14" s="60"/>
      <c r="Q14" s="60"/>
      <c r="R14" s="60">
        <v>0</v>
      </c>
      <c r="S14" s="60">
        <v>0</v>
      </c>
      <c r="T14" s="60">
        <v>0</v>
      </c>
      <c r="U14" s="60">
        <v>0</v>
      </c>
      <c r="V14" s="60">
        <v>0</v>
      </c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>
        <v>0</v>
      </c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>
        <v>0</v>
      </c>
      <c r="AV14" s="60">
        <v>0</v>
      </c>
      <c r="AW14" s="60">
        <v>0</v>
      </c>
      <c r="AX14" s="60"/>
      <c r="AY14" s="60"/>
      <c r="AZ14" s="60"/>
      <c r="BA14" s="60"/>
      <c r="BB14" s="60"/>
      <c r="BC14" s="60"/>
      <c r="BD14" s="60"/>
      <c r="BE14" s="60"/>
      <c r="BF14" s="60"/>
      <c r="BG14" s="63">
        <v>0</v>
      </c>
      <c r="BH14" s="57">
        <v>0</v>
      </c>
      <c r="BI14" s="60"/>
      <c r="BJ14" s="60"/>
      <c r="BK14" s="60">
        <v>0</v>
      </c>
      <c r="BL14" s="57"/>
      <c r="BM14" s="57"/>
      <c r="BN14" s="64">
        <v>0</v>
      </c>
      <c r="BO14" s="57"/>
      <c r="BP14" s="57"/>
      <c r="BQ14" s="64"/>
      <c r="BR14" s="64">
        <v>0</v>
      </c>
      <c r="BS14" s="60"/>
      <c r="BT14" s="57"/>
      <c r="BU14" s="57">
        <v>0</v>
      </c>
      <c r="BV14" s="60"/>
      <c r="BW14" s="60"/>
      <c r="BX14" s="60"/>
      <c r="BY14" s="60"/>
      <c r="BZ14" s="60"/>
      <c r="CA14" s="60"/>
      <c r="CB14" s="64">
        <v>0</v>
      </c>
      <c r="CC14" s="57">
        <v>0</v>
      </c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4"/>
      <c r="DB14" s="60"/>
      <c r="DC14" s="60"/>
      <c r="DD14" s="60"/>
      <c r="DE14" s="60"/>
      <c r="DF14" s="60"/>
      <c r="DG14" s="60"/>
      <c r="DH14" s="60"/>
      <c r="DI14" s="60"/>
      <c r="DJ14" s="60"/>
      <c r="DK14" s="60"/>
      <c r="DL14" s="60"/>
      <c r="DM14" s="60"/>
      <c r="DN14" s="60"/>
      <c r="DO14" s="60"/>
      <c r="DP14" s="64">
        <v>0</v>
      </c>
      <c r="DQ14" s="57">
        <v>0</v>
      </c>
      <c r="DR14" s="57">
        <v>0</v>
      </c>
      <c r="DS14" s="57">
        <v>0</v>
      </c>
      <c r="DT14" s="60"/>
      <c r="DU14" s="60"/>
      <c r="DV14" s="60"/>
      <c r="DW14" s="60"/>
      <c r="DX14" s="60"/>
      <c r="DY14" s="60"/>
      <c r="DZ14" s="60"/>
      <c r="EA14" s="60"/>
      <c r="EB14" s="64"/>
      <c r="EC14" s="60"/>
      <c r="ED14" s="60"/>
      <c r="EE14" s="60"/>
      <c r="EF14" s="60"/>
      <c r="EG14" s="60"/>
      <c r="EH14" s="60"/>
      <c r="EI14" s="60"/>
      <c r="EJ14" s="60"/>
      <c r="EK14" s="60"/>
      <c r="EL14" s="60"/>
      <c r="EM14" s="60"/>
      <c r="EN14" s="60"/>
      <c r="EO14" s="60"/>
      <c r="EP14" s="60"/>
      <c r="EQ14" s="60"/>
      <c r="ER14" s="60"/>
      <c r="ES14" s="60"/>
      <c r="ET14" s="65"/>
      <c r="EU14" s="66"/>
      <c r="EV14" s="60"/>
      <c r="EW14" s="60"/>
      <c r="EX14" s="31">
        <v>0</v>
      </c>
      <c r="EY14" s="67"/>
      <c r="EZ14" s="64">
        <v>0</v>
      </c>
      <c r="FA14" s="57"/>
      <c r="FB14" s="57"/>
      <c r="FC14" s="57"/>
      <c r="FD14" s="57"/>
      <c r="FE14" s="64">
        <v>0</v>
      </c>
      <c r="FF14" s="57"/>
      <c r="FG14" s="57"/>
      <c r="FH14" s="56"/>
      <c r="FI14" s="64">
        <v>0</v>
      </c>
      <c r="FJ14" s="68">
        <v>0</v>
      </c>
      <c r="FK14" s="60"/>
      <c r="FL14" s="60"/>
      <c r="FM14" s="60"/>
      <c r="FN14" s="60"/>
      <c r="FO14" s="64">
        <v>0</v>
      </c>
      <c r="FP14" s="57"/>
      <c r="FQ14" s="57"/>
      <c r="FR14" s="64">
        <v>0</v>
      </c>
      <c r="FS14" s="57">
        <v>0</v>
      </c>
      <c r="FT14" s="57"/>
      <c r="FU14" s="60"/>
      <c r="FV14" s="60"/>
      <c r="FW14" s="60"/>
      <c r="FX14" s="60"/>
      <c r="FY14" s="57"/>
      <c r="FZ14" s="57"/>
      <c r="GA14" s="57"/>
      <c r="GB14" s="57"/>
      <c r="GC14" s="57"/>
      <c r="GD14" s="60"/>
      <c r="GE14" s="57"/>
      <c r="GF14" s="69">
        <v>0</v>
      </c>
      <c r="GG14" s="16"/>
      <c r="GH14" s="21"/>
      <c r="GI14" s="21"/>
      <c r="GJ14" s="21"/>
      <c r="GK14" s="21">
        <v>0</v>
      </c>
      <c r="GL14" s="22"/>
      <c r="GM14" s="22"/>
      <c r="GN14" s="22"/>
      <c r="GO14" s="22"/>
      <c r="GP14" s="22"/>
      <c r="GQ14" s="22"/>
      <c r="GR14" s="22">
        <v>0</v>
      </c>
      <c r="GS14" s="22"/>
      <c r="GT14" s="80"/>
      <c r="GU14" s="80"/>
      <c r="GV14" s="80"/>
      <c r="GW14" s="22"/>
      <c r="GX14" s="80"/>
      <c r="GY14" s="22"/>
      <c r="GZ14" s="22"/>
      <c r="HA14" s="22"/>
      <c r="HB14" s="22"/>
      <c r="HC14" s="80"/>
      <c r="HD14" s="22"/>
      <c r="HE14" s="22"/>
      <c r="HF14" s="22"/>
      <c r="HG14" s="22"/>
      <c r="HH14" s="22"/>
      <c r="HI14" s="22"/>
      <c r="HJ14" s="22"/>
      <c r="HK14" s="22"/>
      <c r="HL14" s="22">
        <v>0</v>
      </c>
      <c r="HM14" s="22"/>
      <c r="HN14" s="22"/>
      <c r="HO14" s="22"/>
      <c r="HP14" s="22"/>
      <c r="HQ14" s="22"/>
      <c r="HR14" s="80"/>
      <c r="HS14" s="22"/>
      <c r="HT14" s="22"/>
      <c r="HU14" s="22">
        <v>0</v>
      </c>
      <c r="HV14" s="22"/>
      <c r="HW14" s="22"/>
      <c r="HX14" s="22"/>
      <c r="HY14" s="22"/>
      <c r="HZ14" s="22"/>
      <c r="IA14" s="22">
        <v>18000</v>
      </c>
      <c r="IB14" s="22">
        <v>18000</v>
      </c>
      <c r="IC14" s="23"/>
      <c r="ID14" s="23"/>
      <c r="IE14" s="21">
        <v>0</v>
      </c>
      <c r="IF14" s="21"/>
      <c r="IG14" s="22"/>
      <c r="IH14" s="22"/>
      <c r="II14" s="22"/>
      <c r="IJ14" s="22"/>
      <c r="IK14" s="22"/>
      <c r="IL14" s="22">
        <v>0</v>
      </c>
      <c r="IM14" s="22"/>
      <c r="IN14" s="22"/>
      <c r="IO14" s="22"/>
      <c r="IP14" s="22"/>
      <c r="IQ14" s="22"/>
      <c r="IR14" s="22"/>
      <c r="IS14" s="22">
        <v>0</v>
      </c>
      <c r="IT14" s="80"/>
      <c r="IU14" s="80"/>
      <c r="IV14" s="80">
        <v>0</v>
      </c>
      <c r="IW14" s="80"/>
      <c r="IX14" s="80"/>
      <c r="IY14" s="80">
        <v>0</v>
      </c>
      <c r="IZ14" s="80"/>
      <c r="JA14" s="80"/>
      <c r="JB14" s="80">
        <v>0</v>
      </c>
      <c r="JC14" s="80">
        <v>0</v>
      </c>
      <c r="JD14" s="22"/>
      <c r="JE14" s="24"/>
      <c r="JF14" s="22">
        <v>0</v>
      </c>
      <c r="JG14" s="22"/>
      <c r="JH14" s="22"/>
      <c r="JI14" s="22"/>
      <c r="JJ14" s="22"/>
      <c r="JK14" s="22"/>
      <c r="JL14" s="22">
        <v>0</v>
      </c>
      <c r="JM14" s="22"/>
      <c r="JN14" s="22"/>
      <c r="JO14" s="22"/>
      <c r="JP14" s="22"/>
      <c r="JQ14" s="22">
        <v>0</v>
      </c>
      <c r="JR14" s="80"/>
      <c r="JS14" s="80"/>
      <c r="JT14" s="80"/>
      <c r="JU14" s="80"/>
      <c r="JV14" s="80"/>
      <c r="JW14" s="80"/>
      <c r="JX14" s="80"/>
      <c r="JY14" s="80"/>
      <c r="JZ14" s="80"/>
      <c r="KA14" s="80"/>
      <c r="KB14" s="80"/>
      <c r="KC14" s="80"/>
      <c r="KD14" s="80"/>
      <c r="KE14" s="80"/>
      <c r="KF14" s="80"/>
      <c r="KG14" s="80"/>
      <c r="KH14" s="80"/>
      <c r="KI14" s="80"/>
      <c r="KJ14" s="80"/>
      <c r="KK14" s="80"/>
      <c r="KL14" s="80"/>
      <c r="KM14" s="80"/>
      <c r="KN14" s="80"/>
      <c r="KO14" s="80"/>
      <c r="KP14" s="80"/>
      <c r="KQ14" s="22">
        <v>0</v>
      </c>
      <c r="KR14" s="22">
        <v>18000</v>
      </c>
      <c r="KS14" s="22">
        <v>18000</v>
      </c>
      <c r="KT14" s="81">
        <v>18000</v>
      </c>
      <c r="KU14" s="81">
        <v>18000</v>
      </c>
      <c r="KV14" s="21"/>
      <c r="KW14" s="32">
        <v>0</v>
      </c>
      <c r="KX14" s="32"/>
      <c r="KY14" s="32"/>
      <c r="KZ14" s="32"/>
      <c r="LA14" s="32"/>
      <c r="LB14" s="32"/>
      <c r="LC14" s="32"/>
      <c r="LD14" s="32"/>
      <c r="LE14" s="32">
        <v>0</v>
      </c>
      <c r="LF14" s="35"/>
      <c r="LG14" s="35"/>
      <c r="LH14" s="35"/>
      <c r="LI14" s="33">
        <v>0</v>
      </c>
      <c r="LJ14" s="33"/>
      <c r="LK14" s="33"/>
      <c r="LL14" s="33">
        <v>0</v>
      </c>
      <c r="LM14" s="22"/>
      <c r="LN14" s="22"/>
      <c r="LO14" s="22"/>
      <c r="LP14" s="22"/>
      <c r="LQ14" s="22"/>
      <c r="LR14" s="22"/>
      <c r="LS14" s="22"/>
      <c r="LT14" s="22"/>
      <c r="LU14" s="22"/>
      <c r="LV14" s="22"/>
      <c r="LW14" s="22"/>
      <c r="LX14" s="22"/>
      <c r="LY14" s="22"/>
      <c r="LZ14" s="22"/>
      <c r="MA14" s="22"/>
      <c r="MB14" s="22">
        <v>0</v>
      </c>
      <c r="MC14" s="71"/>
      <c r="MD14" s="75">
        <v>16596266.9</v>
      </c>
      <c r="ME14" s="26">
        <v>18000</v>
      </c>
      <c r="MF14" s="27">
        <v>16614266.9</v>
      </c>
      <c r="MG14" s="37">
        <v>0</v>
      </c>
      <c r="MH14" s="37">
        <v>0</v>
      </c>
      <c r="MI14" s="37"/>
      <c r="MJ14" s="37">
        <v>0</v>
      </c>
      <c r="MK14" s="37"/>
      <c r="ML14" s="37">
        <v>0</v>
      </c>
      <c r="MM14" s="37">
        <v>0</v>
      </c>
      <c r="MN14" s="37"/>
      <c r="MO14" s="37"/>
      <c r="MP14" s="37"/>
      <c r="MQ14" s="37"/>
      <c r="MR14" s="37">
        <v>0</v>
      </c>
      <c r="MS14" s="37">
        <v>0</v>
      </c>
      <c r="MT14" s="37">
        <v>0</v>
      </c>
      <c r="MU14" s="39">
        <v>0</v>
      </c>
      <c r="MV14" s="37">
        <v>0</v>
      </c>
      <c r="MW14" s="37">
        <v>0</v>
      </c>
      <c r="MX14" s="37">
        <v>0</v>
      </c>
      <c r="MY14" s="37">
        <v>0</v>
      </c>
      <c r="MZ14" s="37">
        <v>0</v>
      </c>
      <c r="NA14" s="37">
        <v>0</v>
      </c>
      <c r="NB14" s="37">
        <v>0</v>
      </c>
      <c r="NC14" s="37">
        <v>0</v>
      </c>
      <c r="ND14" s="37"/>
      <c r="NE14" s="37"/>
      <c r="NF14" s="37">
        <v>0</v>
      </c>
      <c r="NG14" s="37">
        <v>0</v>
      </c>
      <c r="NH14" s="37">
        <v>0</v>
      </c>
      <c r="NI14" s="37">
        <v>0</v>
      </c>
      <c r="NJ14" s="37">
        <v>0</v>
      </c>
      <c r="NK14" s="37">
        <v>0</v>
      </c>
      <c r="NL14" s="37">
        <v>0</v>
      </c>
      <c r="NM14" s="37">
        <v>0</v>
      </c>
      <c r="NN14" s="37">
        <v>0</v>
      </c>
      <c r="NO14" s="37">
        <v>0</v>
      </c>
      <c r="NP14" s="37">
        <v>18000</v>
      </c>
      <c r="NQ14" s="37"/>
      <c r="NR14" s="37">
        <v>0</v>
      </c>
      <c r="NS14" s="37">
        <v>0</v>
      </c>
      <c r="NT14" s="37">
        <v>0</v>
      </c>
      <c r="NU14" s="37"/>
      <c r="NV14" s="37"/>
      <c r="NW14" s="37"/>
      <c r="NX14" s="37">
        <v>18000</v>
      </c>
      <c r="NY14" s="37">
        <v>18000</v>
      </c>
      <c r="NZ14" s="37">
        <v>0</v>
      </c>
      <c r="OA14" s="37">
        <v>0</v>
      </c>
      <c r="OB14" s="37">
        <v>0</v>
      </c>
      <c r="OC14" s="37">
        <v>0</v>
      </c>
      <c r="OD14" s="37">
        <v>0</v>
      </c>
      <c r="OE14" s="37">
        <v>0</v>
      </c>
      <c r="OF14" s="37">
        <v>18000</v>
      </c>
      <c r="OG14" s="37">
        <v>0</v>
      </c>
      <c r="OH14" s="37">
        <v>18000</v>
      </c>
      <c r="OI14" s="37">
        <v>0</v>
      </c>
      <c r="OJ14" s="37">
        <v>0</v>
      </c>
      <c r="OK14" s="37">
        <v>0</v>
      </c>
      <c r="OL14" s="37">
        <v>0</v>
      </c>
      <c r="OM14" s="37">
        <v>0</v>
      </c>
      <c r="ON14" s="37">
        <v>0</v>
      </c>
      <c r="OO14" s="40">
        <v>18000</v>
      </c>
      <c r="OP14" s="40">
        <v>0</v>
      </c>
      <c r="OQ14" s="40">
        <v>0</v>
      </c>
      <c r="OR14" s="14">
        <v>18000</v>
      </c>
      <c r="OS14" s="14"/>
      <c r="OT14" s="14"/>
      <c r="OU14" s="14">
        <v>18000</v>
      </c>
      <c r="OV14" s="14">
        <v>18000</v>
      </c>
      <c r="OW14" s="14">
        <v>0</v>
      </c>
      <c r="OX14" s="26">
        <v>0</v>
      </c>
      <c r="OY14" s="47">
        <v>0</v>
      </c>
      <c r="OZ14" s="14">
        <v>0</v>
      </c>
      <c r="PA14" s="28">
        <v>18000</v>
      </c>
      <c r="PB14" s="1">
        <v>0</v>
      </c>
      <c r="PX14" s="1">
        <v>0</v>
      </c>
      <c r="PY14" s="1">
        <v>0</v>
      </c>
      <c r="QA14" s="1">
        <v>0</v>
      </c>
      <c r="QC14" s="1">
        <v>0</v>
      </c>
      <c r="QD14" s="1">
        <v>0</v>
      </c>
      <c r="QX14" s="28"/>
      <c r="RB14" s="1">
        <v>0</v>
      </c>
      <c r="RC14" s="1">
        <v>0</v>
      </c>
      <c r="RK14" s="14"/>
      <c r="RL14" s="14"/>
      <c r="RM14" s="14"/>
      <c r="RP14" s="1">
        <v>0</v>
      </c>
      <c r="RQ14" s="1">
        <v>0</v>
      </c>
      <c r="RR14" s="1">
        <v>0</v>
      </c>
      <c r="RS14" s="1">
        <v>0</v>
      </c>
      <c r="TR14" s="1">
        <v>0</v>
      </c>
    </row>
    <row r="15" spans="1:539" ht="15.75" x14ac:dyDescent="0.25">
      <c r="A15" s="11" t="s">
        <v>27</v>
      </c>
      <c r="B15" s="107" t="s">
        <v>266</v>
      </c>
      <c r="C15" s="60">
        <v>0</v>
      </c>
      <c r="D15" s="60"/>
      <c r="E15" s="60"/>
      <c r="F15" s="60">
        <v>0</v>
      </c>
      <c r="G15" s="60"/>
      <c r="H15" s="60">
        <v>0</v>
      </c>
      <c r="I15" s="60"/>
      <c r="J15" s="60"/>
      <c r="K15" s="60"/>
      <c r="L15" s="60"/>
      <c r="M15" s="60">
        <v>0</v>
      </c>
      <c r="N15" s="60"/>
      <c r="O15" s="60"/>
      <c r="P15" s="60"/>
      <c r="Q15" s="60"/>
      <c r="R15" s="60">
        <v>0</v>
      </c>
      <c r="S15" s="60">
        <v>0</v>
      </c>
      <c r="T15" s="60">
        <v>0</v>
      </c>
      <c r="U15" s="60">
        <v>0</v>
      </c>
      <c r="V15" s="60">
        <v>0</v>
      </c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>
        <v>0</v>
      </c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>
        <v>0</v>
      </c>
      <c r="AV15" s="60">
        <v>0</v>
      </c>
      <c r="AW15" s="60">
        <v>0</v>
      </c>
      <c r="AX15" s="60"/>
      <c r="AY15" s="60"/>
      <c r="AZ15" s="60"/>
      <c r="BA15" s="60"/>
      <c r="BB15" s="60"/>
      <c r="BC15" s="60"/>
      <c r="BD15" s="60"/>
      <c r="BE15" s="60"/>
      <c r="BF15" s="60"/>
      <c r="BG15" s="63">
        <v>0</v>
      </c>
      <c r="BH15" s="57">
        <v>0</v>
      </c>
      <c r="BI15" s="60"/>
      <c r="BJ15" s="60"/>
      <c r="BK15" s="60">
        <v>0</v>
      </c>
      <c r="BL15" s="57"/>
      <c r="BM15" s="57"/>
      <c r="BN15" s="64">
        <v>0</v>
      </c>
      <c r="BO15" s="57"/>
      <c r="BP15" s="57"/>
      <c r="BQ15" s="64"/>
      <c r="BR15" s="64">
        <v>0</v>
      </c>
      <c r="BS15" s="60"/>
      <c r="BT15" s="57"/>
      <c r="BU15" s="57">
        <v>0</v>
      </c>
      <c r="BV15" s="60"/>
      <c r="BW15" s="60"/>
      <c r="BX15" s="60"/>
      <c r="BY15" s="60"/>
      <c r="BZ15" s="60"/>
      <c r="CA15" s="60"/>
      <c r="CB15" s="64">
        <v>0</v>
      </c>
      <c r="CC15" s="57">
        <v>0</v>
      </c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4"/>
      <c r="DB15" s="60"/>
      <c r="DC15" s="60"/>
      <c r="DD15" s="60"/>
      <c r="DE15" s="60"/>
      <c r="DF15" s="60"/>
      <c r="DG15" s="60"/>
      <c r="DH15" s="60"/>
      <c r="DI15" s="60"/>
      <c r="DJ15" s="60"/>
      <c r="DK15" s="60"/>
      <c r="DL15" s="60"/>
      <c r="DM15" s="60"/>
      <c r="DN15" s="60"/>
      <c r="DO15" s="60"/>
      <c r="DP15" s="64">
        <v>0</v>
      </c>
      <c r="DQ15" s="57">
        <v>0</v>
      </c>
      <c r="DR15" s="57">
        <v>0</v>
      </c>
      <c r="DS15" s="57">
        <v>0</v>
      </c>
      <c r="DT15" s="60"/>
      <c r="DU15" s="60"/>
      <c r="DV15" s="60"/>
      <c r="DW15" s="60"/>
      <c r="DX15" s="60"/>
      <c r="DY15" s="60"/>
      <c r="DZ15" s="60"/>
      <c r="EA15" s="60"/>
      <c r="EB15" s="64"/>
      <c r="EC15" s="60"/>
      <c r="ED15" s="60"/>
      <c r="EE15" s="60"/>
      <c r="EF15" s="60"/>
      <c r="EG15" s="60"/>
      <c r="EH15" s="60"/>
      <c r="EI15" s="60"/>
      <c r="EJ15" s="60"/>
      <c r="EK15" s="60"/>
      <c r="EL15" s="60"/>
      <c r="EM15" s="60"/>
      <c r="EN15" s="60"/>
      <c r="EO15" s="60"/>
      <c r="EP15" s="60"/>
      <c r="EQ15" s="60"/>
      <c r="ER15" s="60"/>
      <c r="ES15" s="60"/>
      <c r="ET15" s="65"/>
      <c r="EU15" s="66"/>
      <c r="EV15" s="60"/>
      <c r="EW15" s="60"/>
      <c r="EX15" s="31">
        <v>0</v>
      </c>
      <c r="EY15" s="67"/>
      <c r="EZ15" s="64">
        <v>0</v>
      </c>
      <c r="FA15" s="57"/>
      <c r="FB15" s="57"/>
      <c r="FC15" s="57"/>
      <c r="FD15" s="57"/>
      <c r="FE15" s="64">
        <v>0</v>
      </c>
      <c r="FF15" s="57"/>
      <c r="FG15" s="57"/>
      <c r="FH15" s="56"/>
      <c r="FI15" s="64">
        <v>0</v>
      </c>
      <c r="FJ15" s="68">
        <v>0</v>
      </c>
      <c r="FK15" s="60"/>
      <c r="FL15" s="60"/>
      <c r="FM15" s="60"/>
      <c r="FN15" s="60"/>
      <c r="FO15" s="64">
        <v>-68132</v>
      </c>
      <c r="FP15" s="57">
        <v>-68132</v>
      </c>
      <c r="FQ15" s="57"/>
      <c r="FR15" s="64">
        <v>-3150</v>
      </c>
      <c r="FS15" s="57">
        <v>-3150</v>
      </c>
      <c r="FT15" s="57"/>
      <c r="FU15" s="60"/>
      <c r="FV15" s="60"/>
      <c r="FW15" s="60"/>
      <c r="FX15" s="60"/>
      <c r="FY15" s="57"/>
      <c r="FZ15" s="57"/>
      <c r="GA15" s="57"/>
      <c r="GB15" s="57">
        <v>-3150</v>
      </c>
      <c r="GC15" s="57"/>
      <c r="GD15" s="60"/>
      <c r="GE15" s="57"/>
      <c r="GF15" s="69">
        <v>-71282</v>
      </c>
      <c r="GG15" s="16"/>
      <c r="GH15" s="21"/>
      <c r="GI15" s="21"/>
      <c r="GJ15" s="21"/>
      <c r="GK15" s="21">
        <v>0</v>
      </c>
      <c r="GL15" s="22"/>
      <c r="GM15" s="22"/>
      <c r="GN15" s="22"/>
      <c r="GO15" s="22"/>
      <c r="GP15" s="22"/>
      <c r="GQ15" s="22"/>
      <c r="GR15" s="22">
        <v>0</v>
      </c>
      <c r="GS15" s="22"/>
      <c r="GT15" s="80"/>
      <c r="GU15" s="80"/>
      <c r="GV15" s="80">
        <v>0</v>
      </c>
      <c r="GW15" s="22"/>
      <c r="GX15" s="80"/>
      <c r="GY15" s="22"/>
      <c r="GZ15" s="22"/>
      <c r="HA15" s="22"/>
      <c r="HB15" s="22"/>
      <c r="HC15" s="80">
        <v>10100</v>
      </c>
      <c r="HD15" s="22">
        <v>9100</v>
      </c>
      <c r="HE15" s="22"/>
      <c r="HF15" s="22"/>
      <c r="HG15" s="22"/>
      <c r="HH15" s="22"/>
      <c r="HI15" s="22"/>
      <c r="HJ15" s="22"/>
      <c r="HK15" s="22"/>
      <c r="HL15" s="22">
        <v>19200</v>
      </c>
      <c r="HM15" s="22"/>
      <c r="HN15" s="22"/>
      <c r="HO15" s="22"/>
      <c r="HP15" s="22"/>
      <c r="HQ15" s="22"/>
      <c r="HR15" s="80"/>
      <c r="HS15" s="22"/>
      <c r="HT15" s="22"/>
      <c r="HU15" s="22">
        <v>0</v>
      </c>
      <c r="HV15" s="22"/>
      <c r="HW15" s="22"/>
      <c r="HX15" s="22"/>
      <c r="HY15" s="22"/>
      <c r="HZ15" s="22"/>
      <c r="IA15" s="22"/>
      <c r="IB15" s="22">
        <v>0</v>
      </c>
      <c r="IC15" s="23"/>
      <c r="ID15" s="23"/>
      <c r="IE15" s="21">
        <v>0</v>
      </c>
      <c r="IF15" s="21"/>
      <c r="IG15" s="22"/>
      <c r="IH15" s="22"/>
      <c r="II15" s="22"/>
      <c r="IJ15" s="22"/>
      <c r="IK15" s="22"/>
      <c r="IL15" s="22">
        <v>0</v>
      </c>
      <c r="IM15" s="22"/>
      <c r="IN15" s="22"/>
      <c r="IO15" s="22"/>
      <c r="IP15" s="22"/>
      <c r="IQ15" s="22"/>
      <c r="IR15" s="22"/>
      <c r="IS15" s="22">
        <v>0</v>
      </c>
      <c r="IT15" s="80">
        <v>17500</v>
      </c>
      <c r="IU15" s="80">
        <v>5200</v>
      </c>
      <c r="IV15" s="80">
        <v>22700</v>
      </c>
      <c r="IW15" s="80"/>
      <c r="IX15" s="80">
        <v>-80000</v>
      </c>
      <c r="IY15" s="80">
        <v>-80000</v>
      </c>
      <c r="IZ15" s="80"/>
      <c r="JA15" s="80"/>
      <c r="JB15" s="80">
        <v>0</v>
      </c>
      <c r="JC15" s="80">
        <v>-80000</v>
      </c>
      <c r="JD15" s="22"/>
      <c r="JE15" s="24"/>
      <c r="JF15" s="22">
        <v>0</v>
      </c>
      <c r="JG15" s="22"/>
      <c r="JH15" s="22"/>
      <c r="JI15" s="22"/>
      <c r="JJ15" s="22"/>
      <c r="JK15" s="22"/>
      <c r="JL15" s="22">
        <v>0</v>
      </c>
      <c r="JM15" s="22"/>
      <c r="JN15" s="22"/>
      <c r="JO15" s="22"/>
      <c r="JP15" s="22"/>
      <c r="JQ15" s="22">
        <v>0</v>
      </c>
      <c r="JR15" s="80"/>
      <c r="JS15" s="80"/>
      <c r="JT15" s="80"/>
      <c r="JU15" s="80"/>
      <c r="JV15" s="80"/>
      <c r="JW15" s="80"/>
      <c r="JX15" s="80"/>
      <c r="JY15" s="80"/>
      <c r="JZ15" s="80"/>
      <c r="KA15" s="80"/>
      <c r="KB15" s="80"/>
      <c r="KC15" s="80"/>
      <c r="KD15" s="80"/>
      <c r="KE15" s="80"/>
      <c r="KF15" s="80"/>
      <c r="KG15" s="80"/>
      <c r="KH15" s="80"/>
      <c r="KI15" s="80"/>
      <c r="KJ15" s="80"/>
      <c r="KK15" s="80"/>
      <c r="KL15" s="80"/>
      <c r="KM15" s="80"/>
      <c r="KN15" s="80"/>
      <c r="KO15" s="80"/>
      <c r="KP15" s="80"/>
      <c r="KQ15" s="22">
        <v>0</v>
      </c>
      <c r="KR15" s="22">
        <v>-38100</v>
      </c>
      <c r="KS15" s="22">
        <v>-38100</v>
      </c>
      <c r="KT15" s="81">
        <v>-109382</v>
      </c>
      <c r="KU15" s="81">
        <v>-109382</v>
      </c>
      <c r="KV15" s="21"/>
      <c r="KW15" s="32">
        <v>0</v>
      </c>
      <c r="KX15" s="32"/>
      <c r="KY15" s="32"/>
      <c r="KZ15" s="32"/>
      <c r="LA15" s="32"/>
      <c r="LB15" s="32"/>
      <c r="LC15" s="32"/>
      <c r="LD15" s="32"/>
      <c r="LE15" s="32">
        <v>0</v>
      </c>
      <c r="LF15" s="35"/>
      <c r="LG15" s="35"/>
      <c r="LH15" s="35"/>
      <c r="LI15" s="33">
        <v>0</v>
      </c>
      <c r="LJ15" s="33"/>
      <c r="LK15" s="33"/>
      <c r="LL15" s="33">
        <v>0</v>
      </c>
      <c r="LM15" s="22"/>
      <c r="LN15" s="22"/>
      <c r="LO15" s="22"/>
      <c r="LP15" s="22"/>
      <c r="LQ15" s="22"/>
      <c r="LR15" s="22"/>
      <c r="LS15" s="22"/>
      <c r="LT15" s="22"/>
      <c r="LU15" s="22"/>
      <c r="LV15" s="22"/>
      <c r="LW15" s="22"/>
      <c r="LX15" s="22"/>
      <c r="LY15" s="22"/>
      <c r="LZ15" s="22"/>
      <c r="MA15" s="22"/>
      <c r="MB15" s="22">
        <v>0</v>
      </c>
      <c r="MC15" s="71">
        <v>292.86</v>
      </c>
      <c r="MD15" s="75">
        <v>16614266.9</v>
      </c>
      <c r="ME15" s="26">
        <v>-40532</v>
      </c>
      <c r="MF15" s="27">
        <v>16573442.040000001</v>
      </c>
      <c r="MG15" s="37">
        <v>0</v>
      </c>
      <c r="MH15" s="37">
        <v>0</v>
      </c>
      <c r="MI15" s="37"/>
      <c r="MJ15" s="37">
        <v>0</v>
      </c>
      <c r="MK15" s="37"/>
      <c r="ML15" s="37">
        <v>0</v>
      </c>
      <c r="MM15" s="37">
        <v>0</v>
      </c>
      <c r="MN15" s="37"/>
      <c r="MO15" s="37"/>
      <c r="MP15" s="37"/>
      <c r="MQ15" s="37"/>
      <c r="MR15" s="37">
        <v>0</v>
      </c>
      <c r="MS15" s="37">
        <v>0</v>
      </c>
      <c r="MT15" s="37">
        <v>0</v>
      </c>
      <c r="MU15" s="39">
        <v>0</v>
      </c>
      <c r="MV15" s="37">
        <v>0</v>
      </c>
      <c r="MW15" s="37">
        <v>0</v>
      </c>
      <c r="MX15" s="37">
        <v>0</v>
      </c>
      <c r="MY15" s="37">
        <v>0</v>
      </c>
      <c r="MZ15" s="37">
        <v>0</v>
      </c>
      <c r="NA15" s="37">
        <v>-71282</v>
      </c>
      <c r="NB15" s="37">
        <v>0</v>
      </c>
      <c r="NC15" s="37">
        <v>0</v>
      </c>
      <c r="ND15" s="37"/>
      <c r="NE15" s="37"/>
      <c r="NF15" s="37">
        <v>0</v>
      </c>
      <c r="NG15" s="37">
        <v>0</v>
      </c>
      <c r="NH15" s="37">
        <v>0</v>
      </c>
      <c r="NI15" s="37">
        <v>-71282</v>
      </c>
      <c r="NJ15" s="37">
        <v>0</v>
      </c>
      <c r="NK15" s="37">
        <v>0</v>
      </c>
      <c r="NL15" s="37">
        <v>0</v>
      </c>
      <c r="NM15" s="37">
        <v>0</v>
      </c>
      <c r="NN15" s="37">
        <v>0</v>
      </c>
      <c r="NO15" s="37">
        <v>0</v>
      </c>
      <c r="NP15" s="37">
        <v>27600</v>
      </c>
      <c r="NQ15" s="37"/>
      <c r="NR15" s="37">
        <v>-65700</v>
      </c>
      <c r="NS15" s="37">
        <v>0</v>
      </c>
      <c r="NT15" s="37">
        <v>0</v>
      </c>
      <c r="NU15" s="37"/>
      <c r="NV15" s="37"/>
      <c r="NW15" s="37"/>
      <c r="NX15" s="37">
        <v>-38100</v>
      </c>
      <c r="NY15" s="37">
        <v>-38100</v>
      </c>
      <c r="NZ15" s="37">
        <v>0</v>
      </c>
      <c r="OA15" s="37">
        <v>0</v>
      </c>
      <c r="OB15" s="37">
        <v>0</v>
      </c>
      <c r="OC15" s="37">
        <v>0</v>
      </c>
      <c r="OD15" s="37">
        <v>0</v>
      </c>
      <c r="OE15" s="37">
        <v>0</v>
      </c>
      <c r="OF15" s="37">
        <v>-43682</v>
      </c>
      <c r="OG15" s="37">
        <v>0</v>
      </c>
      <c r="OH15" s="37">
        <v>-43682</v>
      </c>
      <c r="OI15" s="37">
        <v>-65700</v>
      </c>
      <c r="OJ15" s="37">
        <v>0</v>
      </c>
      <c r="OK15" s="37">
        <v>0</v>
      </c>
      <c r="OL15" s="37">
        <v>0</v>
      </c>
      <c r="OM15" s="37">
        <v>0</v>
      </c>
      <c r="ON15" s="37">
        <v>0</v>
      </c>
      <c r="OO15" s="40">
        <v>-109382</v>
      </c>
      <c r="OP15" s="40">
        <v>0</v>
      </c>
      <c r="OQ15" s="40">
        <v>0</v>
      </c>
      <c r="OR15" s="14">
        <v>-109382</v>
      </c>
      <c r="OS15" s="14"/>
      <c r="OT15" s="14"/>
      <c r="OU15" s="14">
        <v>-43682</v>
      </c>
      <c r="OV15" s="14">
        <v>-43682</v>
      </c>
      <c r="OW15" s="14">
        <v>0</v>
      </c>
      <c r="OX15" s="26">
        <v>0</v>
      </c>
      <c r="OY15" s="47">
        <v>0</v>
      </c>
      <c r="OZ15" s="14">
        <v>0</v>
      </c>
      <c r="PA15" s="28">
        <v>-43682</v>
      </c>
      <c r="PB15" s="1">
        <v>0</v>
      </c>
      <c r="PX15" s="1">
        <v>5200</v>
      </c>
      <c r="PY15" s="1">
        <v>5200</v>
      </c>
      <c r="QA15" s="1">
        <v>-80000</v>
      </c>
      <c r="QC15" s="1">
        <v>0</v>
      </c>
      <c r="QD15" s="1">
        <v>-80000</v>
      </c>
      <c r="QX15" s="28"/>
      <c r="RB15" s="1">
        <v>-65700</v>
      </c>
      <c r="RC15" s="1">
        <v>0</v>
      </c>
      <c r="RK15" s="14"/>
      <c r="RL15" s="14"/>
      <c r="RM15" s="14"/>
      <c r="RP15" s="1">
        <v>10100</v>
      </c>
      <c r="RQ15" s="1">
        <v>9100</v>
      </c>
      <c r="RR15" s="1">
        <v>0</v>
      </c>
      <c r="RS15" s="1">
        <v>19200</v>
      </c>
      <c r="TR15" s="1">
        <v>-65700</v>
      </c>
    </row>
    <row r="16" spans="1:539" ht="15.75" x14ac:dyDescent="0.25">
      <c r="A16" s="11" t="s">
        <v>27</v>
      </c>
      <c r="B16" s="106" t="s">
        <v>287</v>
      </c>
      <c r="C16" s="60">
        <v>0</v>
      </c>
      <c r="D16" s="60"/>
      <c r="E16" s="60"/>
      <c r="F16" s="60">
        <v>0</v>
      </c>
      <c r="G16" s="60"/>
      <c r="H16" s="60">
        <v>0</v>
      </c>
      <c r="I16" s="60"/>
      <c r="J16" s="60"/>
      <c r="K16" s="60"/>
      <c r="L16" s="60"/>
      <c r="M16" s="60">
        <v>0</v>
      </c>
      <c r="N16" s="60"/>
      <c r="O16" s="60"/>
      <c r="P16" s="60"/>
      <c r="Q16" s="60"/>
      <c r="R16" s="60">
        <v>0</v>
      </c>
      <c r="S16" s="60">
        <v>0</v>
      </c>
      <c r="T16" s="60">
        <v>0</v>
      </c>
      <c r="U16" s="60">
        <v>0</v>
      </c>
      <c r="V16" s="60">
        <v>0</v>
      </c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>
        <v>0</v>
      </c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>
        <v>0</v>
      </c>
      <c r="AV16" s="60">
        <v>0</v>
      </c>
      <c r="AW16" s="60">
        <v>0</v>
      </c>
      <c r="AX16" s="60"/>
      <c r="AY16" s="60"/>
      <c r="AZ16" s="60"/>
      <c r="BA16" s="60"/>
      <c r="BB16" s="60"/>
      <c r="BC16" s="60"/>
      <c r="BD16" s="60"/>
      <c r="BE16" s="60"/>
      <c r="BF16" s="60"/>
      <c r="BG16" s="63">
        <v>0</v>
      </c>
      <c r="BH16" s="57">
        <v>0</v>
      </c>
      <c r="BI16" s="60"/>
      <c r="BJ16" s="60"/>
      <c r="BK16" s="60">
        <v>0</v>
      </c>
      <c r="BL16" s="57"/>
      <c r="BM16" s="57"/>
      <c r="BN16" s="64">
        <v>0</v>
      </c>
      <c r="BO16" s="57"/>
      <c r="BP16" s="57"/>
      <c r="BQ16" s="64"/>
      <c r="BR16" s="64">
        <v>0</v>
      </c>
      <c r="BS16" s="60"/>
      <c r="BT16" s="57"/>
      <c r="BU16" s="57">
        <v>0</v>
      </c>
      <c r="BV16" s="60"/>
      <c r="BW16" s="60"/>
      <c r="BX16" s="60"/>
      <c r="BY16" s="60"/>
      <c r="BZ16" s="60"/>
      <c r="CA16" s="60"/>
      <c r="CB16" s="64">
        <v>-17693.93</v>
      </c>
      <c r="CC16" s="57">
        <v>-17693.93</v>
      </c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  <c r="CU16" s="60"/>
      <c r="CV16" s="60"/>
      <c r="CW16" s="60"/>
      <c r="CX16" s="60"/>
      <c r="CY16" s="60"/>
      <c r="CZ16" s="60"/>
      <c r="DA16" s="64"/>
      <c r="DB16" s="60">
        <v>-17693.93</v>
      </c>
      <c r="DC16" s="60"/>
      <c r="DD16" s="60"/>
      <c r="DE16" s="60"/>
      <c r="DF16" s="60"/>
      <c r="DG16" s="60"/>
      <c r="DH16" s="60"/>
      <c r="DI16" s="60"/>
      <c r="DJ16" s="60"/>
      <c r="DK16" s="60"/>
      <c r="DL16" s="60"/>
      <c r="DM16" s="60"/>
      <c r="DN16" s="60"/>
      <c r="DO16" s="60"/>
      <c r="DP16" s="64">
        <v>22168.93</v>
      </c>
      <c r="DQ16" s="57">
        <v>22168.93</v>
      </c>
      <c r="DR16" s="57">
        <v>0</v>
      </c>
      <c r="DS16" s="57">
        <v>22168.93</v>
      </c>
      <c r="DT16" s="60">
        <v>15168.93</v>
      </c>
      <c r="DU16" s="60"/>
      <c r="DV16" s="60"/>
      <c r="DW16" s="60"/>
      <c r="DX16" s="60">
        <v>3800</v>
      </c>
      <c r="DY16" s="60"/>
      <c r="DZ16" s="60"/>
      <c r="EA16" s="60"/>
      <c r="EB16" s="64"/>
      <c r="EC16" s="60"/>
      <c r="ED16" s="60"/>
      <c r="EE16" s="60"/>
      <c r="EF16" s="60"/>
      <c r="EG16" s="60"/>
      <c r="EH16" s="60"/>
      <c r="EI16" s="60"/>
      <c r="EJ16" s="60"/>
      <c r="EK16" s="60"/>
      <c r="EL16" s="60"/>
      <c r="EM16" s="60"/>
      <c r="EN16" s="60">
        <v>3200</v>
      </c>
      <c r="EO16" s="60"/>
      <c r="EP16" s="60"/>
      <c r="EQ16" s="60"/>
      <c r="ER16" s="60"/>
      <c r="ES16" s="60"/>
      <c r="ET16" s="65"/>
      <c r="EU16" s="66"/>
      <c r="EV16" s="60"/>
      <c r="EW16" s="60"/>
      <c r="EX16" s="31">
        <v>0</v>
      </c>
      <c r="EY16" s="67"/>
      <c r="EZ16" s="64">
        <v>0</v>
      </c>
      <c r="FA16" s="57"/>
      <c r="FB16" s="57"/>
      <c r="FC16" s="57"/>
      <c r="FD16" s="57"/>
      <c r="FE16" s="64">
        <v>30000</v>
      </c>
      <c r="FF16" s="57"/>
      <c r="FG16" s="57"/>
      <c r="FH16" s="56">
        <v>30000</v>
      </c>
      <c r="FI16" s="64">
        <v>0</v>
      </c>
      <c r="FJ16" s="68">
        <v>0</v>
      </c>
      <c r="FK16" s="60"/>
      <c r="FL16" s="60"/>
      <c r="FM16" s="60"/>
      <c r="FN16" s="60"/>
      <c r="FO16" s="64">
        <v>0</v>
      </c>
      <c r="FP16" s="57"/>
      <c r="FQ16" s="57"/>
      <c r="FR16" s="64">
        <v>-34475</v>
      </c>
      <c r="FS16" s="57">
        <v>-34475</v>
      </c>
      <c r="FT16" s="57"/>
      <c r="FU16" s="60"/>
      <c r="FV16" s="60"/>
      <c r="FW16" s="60"/>
      <c r="FX16" s="60"/>
      <c r="FY16" s="57"/>
      <c r="FZ16" s="57"/>
      <c r="GA16" s="57"/>
      <c r="GB16" s="57">
        <v>-34475</v>
      </c>
      <c r="GC16" s="57"/>
      <c r="GD16" s="60"/>
      <c r="GE16" s="57"/>
      <c r="GF16" s="69">
        <v>0</v>
      </c>
      <c r="GG16" s="16"/>
      <c r="GH16" s="21"/>
      <c r="GI16" s="21"/>
      <c r="GJ16" s="21"/>
      <c r="GK16" s="21">
        <v>0</v>
      </c>
      <c r="GL16" s="22"/>
      <c r="GM16" s="22"/>
      <c r="GN16" s="22"/>
      <c r="GO16" s="22"/>
      <c r="GP16" s="22"/>
      <c r="GQ16" s="22"/>
      <c r="GR16" s="22">
        <v>0</v>
      </c>
      <c r="GS16" s="22"/>
      <c r="GT16" s="80"/>
      <c r="GU16" s="80"/>
      <c r="GV16" s="80"/>
      <c r="GW16" s="22"/>
      <c r="GX16" s="80"/>
      <c r="GY16" s="22"/>
      <c r="GZ16" s="22"/>
      <c r="HA16" s="22"/>
      <c r="HB16" s="22"/>
      <c r="HC16" s="80"/>
      <c r="HD16" s="22"/>
      <c r="HE16" s="22"/>
      <c r="HF16" s="22"/>
      <c r="HG16" s="22"/>
      <c r="HH16" s="22"/>
      <c r="HI16" s="22"/>
      <c r="HJ16" s="22"/>
      <c r="HK16" s="22"/>
      <c r="HL16" s="22">
        <v>0</v>
      </c>
      <c r="HM16" s="22"/>
      <c r="HN16" s="22"/>
      <c r="HO16" s="22"/>
      <c r="HP16" s="22">
        <v>550000</v>
      </c>
      <c r="HQ16" s="22"/>
      <c r="HR16" s="80"/>
      <c r="HS16" s="22"/>
      <c r="HT16" s="22"/>
      <c r="HU16" s="22">
        <v>550000</v>
      </c>
      <c r="HV16" s="22"/>
      <c r="HW16" s="22"/>
      <c r="HX16" s="22"/>
      <c r="HY16" s="22"/>
      <c r="HZ16" s="22"/>
      <c r="IA16" s="22">
        <v>-15600</v>
      </c>
      <c r="IB16" s="22">
        <v>-15600</v>
      </c>
      <c r="IC16" s="21"/>
      <c r="ID16" s="21"/>
      <c r="IE16" s="21">
        <v>0</v>
      </c>
      <c r="IF16" s="21"/>
      <c r="IG16" s="22"/>
      <c r="IH16" s="22"/>
      <c r="II16" s="22"/>
      <c r="IJ16" s="22"/>
      <c r="IK16" s="22"/>
      <c r="IL16" s="22">
        <v>0</v>
      </c>
      <c r="IM16" s="22"/>
      <c r="IN16" s="22"/>
      <c r="IO16" s="22"/>
      <c r="IP16" s="22"/>
      <c r="IQ16" s="22"/>
      <c r="IR16" s="22"/>
      <c r="IS16" s="22">
        <v>0</v>
      </c>
      <c r="IT16" s="80"/>
      <c r="IU16" s="80"/>
      <c r="IV16" s="80">
        <v>0</v>
      </c>
      <c r="IW16" s="80"/>
      <c r="IX16" s="80"/>
      <c r="IY16" s="80">
        <v>0</v>
      </c>
      <c r="IZ16" s="80"/>
      <c r="JA16" s="80"/>
      <c r="JB16" s="80">
        <v>0</v>
      </c>
      <c r="JC16" s="80">
        <v>0</v>
      </c>
      <c r="JD16" s="22"/>
      <c r="JE16" s="24"/>
      <c r="JF16" s="22">
        <v>0</v>
      </c>
      <c r="JG16" s="22"/>
      <c r="JH16" s="22"/>
      <c r="JI16" s="22"/>
      <c r="JJ16" s="22"/>
      <c r="JK16" s="22"/>
      <c r="JL16" s="22">
        <v>0</v>
      </c>
      <c r="JM16" s="22"/>
      <c r="JN16" s="22"/>
      <c r="JO16" s="22"/>
      <c r="JP16" s="22"/>
      <c r="JQ16" s="22">
        <v>0</v>
      </c>
      <c r="JR16" s="80"/>
      <c r="JS16" s="80"/>
      <c r="JT16" s="80"/>
      <c r="JU16" s="80"/>
      <c r="JV16" s="80"/>
      <c r="JW16" s="80">
        <v>0</v>
      </c>
      <c r="JX16" s="80"/>
      <c r="JY16" s="80"/>
      <c r="JZ16" s="80"/>
      <c r="KA16" s="80"/>
      <c r="KB16" s="80"/>
      <c r="KC16" s="80">
        <v>0</v>
      </c>
      <c r="KD16" s="80"/>
      <c r="KE16" s="80"/>
      <c r="KF16" s="80"/>
      <c r="KG16" s="80"/>
      <c r="KH16" s="80"/>
      <c r="KI16" s="80">
        <v>0</v>
      </c>
      <c r="KJ16" s="80">
        <v>0</v>
      </c>
      <c r="KK16" s="80"/>
      <c r="KL16" s="80"/>
      <c r="KM16" s="80"/>
      <c r="KN16" s="80"/>
      <c r="KO16" s="80"/>
      <c r="KP16" s="80"/>
      <c r="KQ16" s="22">
        <v>0</v>
      </c>
      <c r="KR16" s="22">
        <v>534400</v>
      </c>
      <c r="KS16" s="22">
        <v>534400</v>
      </c>
      <c r="KT16" s="81">
        <v>534400</v>
      </c>
      <c r="KU16" s="81">
        <v>534400</v>
      </c>
      <c r="KV16" s="21"/>
      <c r="KW16" s="32">
        <v>49.69</v>
      </c>
      <c r="KX16" s="32"/>
      <c r="KY16" s="32"/>
      <c r="KZ16" s="32">
        <v>49.69</v>
      </c>
      <c r="LA16" s="32"/>
      <c r="LB16" s="32"/>
      <c r="LC16" s="32"/>
      <c r="LD16" s="32"/>
      <c r="LE16" s="32">
        <v>49.6899999999996</v>
      </c>
      <c r="LF16" s="35"/>
      <c r="LG16" s="35"/>
      <c r="LH16" s="35"/>
      <c r="LI16" s="33">
        <v>2346.2199999999998</v>
      </c>
      <c r="LJ16" s="33"/>
      <c r="LK16" s="33"/>
      <c r="LL16" s="33">
        <v>0</v>
      </c>
      <c r="LM16" s="22"/>
      <c r="LN16" s="22"/>
      <c r="LO16" s="22"/>
      <c r="LP16" s="22">
        <v>2346.2199999999998</v>
      </c>
      <c r="LQ16" s="22"/>
      <c r="LR16" s="22"/>
      <c r="LS16" s="22"/>
      <c r="LT16" s="22"/>
      <c r="LU16" s="22"/>
      <c r="LV16" s="22"/>
      <c r="LW16" s="22"/>
      <c r="LX16" s="22"/>
      <c r="LY16" s="22"/>
      <c r="LZ16" s="22"/>
      <c r="MA16" s="22">
        <v>-2296.5300000000002</v>
      </c>
      <c r="MB16" s="22">
        <v>3.979039320256561E-13</v>
      </c>
      <c r="MC16" s="71"/>
      <c r="MD16" s="75">
        <v>16573442.040000001</v>
      </c>
      <c r="ME16" s="26">
        <v>504449.69</v>
      </c>
      <c r="MF16" s="27">
        <v>17077891.73</v>
      </c>
      <c r="MG16" s="37">
        <v>0</v>
      </c>
      <c r="MH16" s="37">
        <v>0</v>
      </c>
      <c r="MI16" s="37"/>
      <c r="MJ16" s="37">
        <v>0</v>
      </c>
      <c r="MK16" s="37"/>
      <c r="ML16" s="37">
        <v>49.6899999999996</v>
      </c>
      <c r="MM16" s="37">
        <v>0</v>
      </c>
      <c r="MN16" s="37"/>
      <c r="MO16" s="37"/>
      <c r="MP16" s="37"/>
      <c r="MQ16" s="37"/>
      <c r="MR16" s="37">
        <v>0</v>
      </c>
      <c r="MS16" s="37">
        <v>0</v>
      </c>
      <c r="MT16" s="37">
        <v>49.6899999999996</v>
      </c>
      <c r="MU16" s="39">
        <v>0</v>
      </c>
      <c r="MV16" s="37">
        <v>0</v>
      </c>
      <c r="MW16" s="37">
        <v>0</v>
      </c>
      <c r="MX16" s="37">
        <v>0</v>
      </c>
      <c r="MY16" s="37">
        <v>0</v>
      </c>
      <c r="MZ16" s="37">
        <v>0</v>
      </c>
      <c r="NA16" s="37">
        <v>-30000</v>
      </c>
      <c r="NB16" s="37">
        <v>0</v>
      </c>
      <c r="NC16" s="37">
        <v>0</v>
      </c>
      <c r="ND16" s="37"/>
      <c r="NE16" s="37"/>
      <c r="NF16" s="37">
        <v>0</v>
      </c>
      <c r="NG16" s="37">
        <v>0</v>
      </c>
      <c r="NH16" s="37">
        <v>30000</v>
      </c>
      <c r="NI16" s="37">
        <v>0</v>
      </c>
      <c r="NJ16" s="37">
        <v>0</v>
      </c>
      <c r="NK16" s="37">
        <v>0</v>
      </c>
      <c r="NL16" s="37">
        <v>0</v>
      </c>
      <c r="NM16" s="37">
        <v>0</v>
      </c>
      <c r="NN16" s="37">
        <v>0</v>
      </c>
      <c r="NO16" s="37">
        <v>550000</v>
      </c>
      <c r="NP16" s="37">
        <v>-15600</v>
      </c>
      <c r="NQ16" s="37"/>
      <c r="NR16" s="37">
        <v>0</v>
      </c>
      <c r="NS16" s="37">
        <v>0</v>
      </c>
      <c r="NT16" s="37">
        <v>0</v>
      </c>
      <c r="NU16" s="37"/>
      <c r="NV16" s="37"/>
      <c r="NW16" s="37"/>
      <c r="NX16" s="37">
        <v>534400</v>
      </c>
      <c r="NY16" s="37">
        <v>534400</v>
      </c>
      <c r="NZ16" s="37">
        <v>0</v>
      </c>
      <c r="OA16" s="37">
        <v>0</v>
      </c>
      <c r="OB16" s="37">
        <v>0</v>
      </c>
      <c r="OC16" s="37">
        <v>0</v>
      </c>
      <c r="OD16" s="37">
        <v>0</v>
      </c>
      <c r="OE16" s="37">
        <v>550000</v>
      </c>
      <c r="OF16" s="37">
        <v>-45550.31</v>
      </c>
      <c r="OG16" s="37">
        <v>0</v>
      </c>
      <c r="OH16" s="37">
        <v>504449.69</v>
      </c>
      <c r="OI16" s="37">
        <v>0</v>
      </c>
      <c r="OJ16" s="37">
        <v>0</v>
      </c>
      <c r="OK16" s="37">
        <v>0</v>
      </c>
      <c r="OL16" s="37">
        <v>0</v>
      </c>
      <c r="OM16" s="37">
        <v>0</v>
      </c>
      <c r="ON16" s="37">
        <v>30000</v>
      </c>
      <c r="OO16" s="40">
        <v>534449.68999999994</v>
      </c>
      <c r="OP16" s="40">
        <v>0</v>
      </c>
      <c r="OQ16" s="40">
        <v>0</v>
      </c>
      <c r="OR16" s="14">
        <v>534449.68999999994</v>
      </c>
      <c r="OS16" s="14"/>
      <c r="OT16" s="14"/>
      <c r="OU16" s="14">
        <v>-45600</v>
      </c>
      <c r="OV16" s="14">
        <v>-595600</v>
      </c>
      <c r="OW16" s="14">
        <v>550000</v>
      </c>
      <c r="OX16" s="26">
        <v>0</v>
      </c>
      <c r="OY16" s="47">
        <v>0</v>
      </c>
      <c r="OZ16" s="14">
        <v>550000</v>
      </c>
      <c r="PA16" s="28">
        <v>504400</v>
      </c>
      <c r="PB16" s="1">
        <v>2.7284841053187847E-12</v>
      </c>
      <c r="PX16" s="1">
        <v>0</v>
      </c>
      <c r="PY16" s="1">
        <v>0</v>
      </c>
      <c r="QA16" s="1">
        <v>0</v>
      </c>
      <c r="QC16" s="1">
        <v>0</v>
      </c>
      <c r="QD16" s="1">
        <v>0</v>
      </c>
      <c r="QU16" s="1">
        <v>532306.06999999995</v>
      </c>
      <c r="QV16" s="1">
        <v>550000</v>
      </c>
      <c r="QW16" s="1">
        <v>22168.93</v>
      </c>
      <c r="QX16" s="28"/>
      <c r="QY16" s="1">
        <v>0</v>
      </c>
      <c r="RB16" s="1">
        <v>30000</v>
      </c>
      <c r="RC16" s="1">
        <v>0</v>
      </c>
      <c r="RK16" s="14"/>
      <c r="RL16" s="14"/>
      <c r="RM16" s="14"/>
      <c r="RP16" s="1">
        <v>0</v>
      </c>
      <c r="RQ16" s="1">
        <v>0</v>
      </c>
      <c r="RR16" s="1">
        <v>0</v>
      </c>
      <c r="RS16" s="1">
        <v>0</v>
      </c>
      <c r="TL16" s="1">
        <v>550000</v>
      </c>
      <c r="TM16" s="1">
        <v>0</v>
      </c>
      <c r="TO16" s="1">
        <v>0</v>
      </c>
      <c r="TR16" s="1">
        <v>0</v>
      </c>
      <c r="TS16" s="1">
        <v>0</v>
      </c>
    </row>
    <row r="17" spans="1:543" ht="15.75" customHeight="1" x14ac:dyDescent="0.25">
      <c r="A17" s="11" t="s">
        <v>27</v>
      </c>
      <c r="B17" s="106" t="s">
        <v>288</v>
      </c>
      <c r="C17" s="60">
        <v>0</v>
      </c>
      <c r="D17" s="60"/>
      <c r="E17" s="60"/>
      <c r="F17" s="60">
        <v>0</v>
      </c>
      <c r="G17" s="60"/>
      <c r="H17" s="60">
        <v>0</v>
      </c>
      <c r="I17" s="60"/>
      <c r="J17" s="60"/>
      <c r="K17" s="60"/>
      <c r="L17" s="60"/>
      <c r="M17" s="60">
        <v>0</v>
      </c>
      <c r="N17" s="60"/>
      <c r="O17" s="60"/>
      <c r="P17" s="60"/>
      <c r="Q17" s="60"/>
      <c r="R17" s="60">
        <v>0</v>
      </c>
      <c r="S17" s="60">
        <v>0</v>
      </c>
      <c r="T17" s="60">
        <v>0</v>
      </c>
      <c r="U17" s="60">
        <v>0</v>
      </c>
      <c r="V17" s="60">
        <v>0</v>
      </c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>
        <v>0</v>
      </c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>
        <v>0</v>
      </c>
      <c r="AV17" s="60">
        <v>0</v>
      </c>
      <c r="AW17" s="60">
        <v>0</v>
      </c>
      <c r="AX17" s="60"/>
      <c r="AY17" s="60"/>
      <c r="AZ17" s="60"/>
      <c r="BA17" s="60"/>
      <c r="BB17" s="60"/>
      <c r="BC17" s="60"/>
      <c r="BD17" s="60"/>
      <c r="BE17" s="60"/>
      <c r="BF17" s="60"/>
      <c r="BG17" s="63">
        <v>0</v>
      </c>
      <c r="BH17" s="57">
        <v>0</v>
      </c>
      <c r="BI17" s="60"/>
      <c r="BJ17" s="60"/>
      <c r="BK17" s="60">
        <v>0</v>
      </c>
      <c r="BL17" s="57"/>
      <c r="BM17" s="57"/>
      <c r="BN17" s="64">
        <v>0</v>
      </c>
      <c r="BO17" s="57"/>
      <c r="BP17" s="57"/>
      <c r="BQ17" s="64"/>
      <c r="BR17" s="64">
        <v>0</v>
      </c>
      <c r="BS17" s="60"/>
      <c r="BT17" s="57"/>
      <c r="BU17" s="57">
        <v>0</v>
      </c>
      <c r="BV17" s="60"/>
      <c r="BW17" s="60"/>
      <c r="BX17" s="60"/>
      <c r="BY17" s="60"/>
      <c r="BZ17" s="60"/>
      <c r="CA17" s="60"/>
      <c r="CB17" s="64">
        <v>0</v>
      </c>
      <c r="CC17" s="57">
        <v>0</v>
      </c>
      <c r="CD17" s="60"/>
      <c r="CE17" s="60"/>
      <c r="CF17" s="60"/>
      <c r="CG17" s="60"/>
      <c r="CH17" s="60"/>
      <c r="CI17" s="60"/>
      <c r="CJ17" s="60"/>
      <c r="CK17" s="60"/>
      <c r="CL17" s="60"/>
      <c r="CM17" s="60"/>
      <c r="CN17" s="60"/>
      <c r="CO17" s="60"/>
      <c r="CP17" s="60"/>
      <c r="CQ17" s="60"/>
      <c r="CR17" s="60"/>
      <c r="CS17" s="60"/>
      <c r="CT17" s="60"/>
      <c r="CU17" s="60"/>
      <c r="CV17" s="60"/>
      <c r="CW17" s="60"/>
      <c r="CX17" s="60"/>
      <c r="CY17" s="60"/>
      <c r="CZ17" s="60"/>
      <c r="DA17" s="64"/>
      <c r="DB17" s="60"/>
      <c r="DC17" s="60"/>
      <c r="DD17" s="60"/>
      <c r="DE17" s="60"/>
      <c r="DF17" s="60"/>
      <c r="DG17" s="60"/>
      <c r="DH17" s="60"/>
      <c r="DI17" s="60"/>
      <c r="DJ17" s="60"/>
      <c r="DK17" s="60"/>
      <c r="DL17" s="60"/>
      <c r="DM17" s="60"/>
      <c r="DN17" s="60"/>
      <c r="DO17" s="60"/>
      <c r="DP17" s="64">
        <v>0</v>
      </c>
      <c r="DQ17" s="57">
        <v>0</v>
      </c>
      <c r="DR17" s="57">
        <v>0</v>
      </c>
      <c r="DS17" s="57">
        <v>0</v>
      </c>
      <c r="DT17" s="60"/>
      <c r="DU17" s="60"/>
      <c r="DV17" s="60"/>
      <c r="DW17" s="60"/>
      <c r="DX17" s="60"/>
      <c r="DY17" s="60"/>
      <c r="DZ17" s="60"/>
      <c r="EA17" s="60"/>
      <c r="EB17" s="64"/>
      <c r="EC17" s="60"/>
      <c r="ED17" s="60"/>
      <c r="EE17" s="60"/>
      <c r="EF17" s="60"/>
      <c r="EG17" s="60"/>
      <c r="EH17" s="60"/>
      <c r="EI17" s="60"/>
      <c r="EJ17" s="60"/>
      <c r="EK17" s="60"/>
      <c r="EL17" s="60"/>
      <c r="EM17" s="60"/>
      <c r="EN17" s="60"/>
      <c r="EO17" s="60"/>
      <c r="EP17" s="60"/>
      <c r="EQ17" s="60"/>
      <c r="ER17" s="60"/>
      <c r="ES17" s="60"/>
      <c r="ET17" s="65"/>
      <c r="EU17" s="66"/>
      <c r="EV17" s="60"/>
      <c r="EW17" s="60"/>
      <c r="EX17" s="31">
        <v>0</v>
      </c>
      <c r="EY17" s="67"/>
      <c r="EZ17" s="64">
        <v>0</v>
      </c>
      <c r="FA17" s="57"/>
      <c r="FB17" s="57"/>
      <c r="FC17" s="57"/>
      <c r="FD17" s="57"/>
      <c r="FE17" s="64">
        <v>0</v>
      </c>
      <c r="FF17" s="57"/>
      <c r="FG17" s="57"/>
      <c r="FH17" s="56"/>
      <c r="FI17" s="64">
        <v>0</v>
      </c>
      <c r="FJ17" s="68">
        <v>0</v>
      </c>
      <c r="FK17" s="60"/>
      <c r="FL17" s="60"/>
      <c r="FM17" s="60"/>
      <c r="FN17" s="60"/>
      <c r="FO17" s="64">
        <v>0</v>
      </c>
      <c r="FP17" s="57"/>
      <c r="FQ17" s="57"/>
      <c r="FR17" s="64">
        <v>0</v>
      </c>
      <c r="FS17" s="57">
        <v>0</v>
      </c>
      <c r="FT17" s="57"/>
      <c r="FU17" s="60"/>
      <c r="FV17" s="60"/>
      <c r="FW17" s="60"/>
      <c r="FX17" s="60"/>
      <c r="FY17" s="57"/>
      <c r="FZ17" s="57"/>
      <c r="GA17" s="57"/>
      <c r="GB17" s="57"/>
      <c r="GC17" s="57"/>
      <c r="GD17" s="60"/>
      <c r="GE17" s="57"/>
      <c r="GF17" s="69">
        <v>0</v>
      </c>
      <c r="GG17" s="16"/>
      <c r="GH17" s="21"/>
      <c r="GI17" s="21"/>
      <c r="GJ17" s="21"/>
      <c r="GK17" s="21">
        <v>0</v>
      </c>
      <c r="GL17" s="22"/>
      <c r="GM17" s="22"/>
      <c r="GN17" s="22"/>
      <c r="GO17" s="22"/>
      <c r="GP17" s="22"/>
      <c r="GQ17" s="22"/>
      <c r="GR17" s="22">
        <v>0</v>
      </c>
      <c r="GS17" s="22"/>
      <c r="GT17" s="80"/>
      <c r="GU17" s="80"/>
      <c r="GV17" s="80"/>
      <c r="GW17" s="22"/>
      <c r="GX17" s="80"/>
      <c r="GY17" s="22"/>
      <c r="GZ17" s="22">
        <v>-15000</v>
      </c>
      <c r="HA17" s="22">
        <v>68000</v>
      </c>
      <c r="HB17" s="22"/>
      <c r="HC17" s="80"/>
      <c r="HD17" s="22"/>
      <c r="HE17" s="22"/>
      <c r="HF17" s="22"/>
      <c r="HG17" s="22"/>
      <c r="HH17" s="22"/>
      <c r="HI17" s="22"/>
      <c r="HJ17" s="22"/>
      <c r="HK17" s="22"/>
      <c r="HL17" s="22">
        <v>53000</v>
      </c>
      <c r="HM17" s="22"/>
      <c r="HN17" s="22"/>
      <c r="HO17" s="22"/>
      <c r="HP17" s="22"/>
      <c r="HQ17" s="22"/>
      <c r="HR17" s="80"/>
      <c r="HS17" s="22"/>
      <c r="HT17" s="22"/>
      <c r="HU17" s="22">
        <v>0</v>
      </c>
      <c r="HV17" s="22"/>
      <c r="HW17" s="22"/>
      <c r="HX17" s="22"/>
      <c r="HY17" s="22"/>
      <c r="HZ17" s="22"/>
      <c r="IA17" s="22"/>
      <c r="IB17" s="22">
        <v>0</v>
      </c>
      <c r="IC17" s="21"/>
      <c r="ID17" s="21"/>
      <c r="IE17" s="21">
        <v>0</v>
      </c>
      <c r="IF17" s="21"/>
      <c r="IG17" s="22"/>
      <c r="IH17" s="22"/>
      <c r="II17" s="22"/>
      <c r="IJ17" s="22"/>
      <c r="IK17" s="22"/>
      <c r="IL17" s="22">
        <v>0</v>
      </c>
      <c r="IM17" s="22"/>
      <c r="IN17" s="22"/>
      <c r="IO17" s="22"/>
      <c r="IP17" s="22"/>
      <c r="IQ17" s="22"/>
      <c r="IR17" s="22"/>
      <c r="IS17" s="22">
        <v>0</v>
      </c>
      <c r="IT17" s="80"/>
      <c r="IU17" s="80"/>
      <c r="IV17" s="80">
        <v>0</v>
      </c>
      <c r="IW17" s="80"/>
      <c r="IX17" s="80"/>
      <c r="IY17" s="80">
        <v>0</v>
      </c>
      <c r="IZ17" s="80"/>
      <c r="JA17" s="80"/>
      <c r="JB17" s="80">
        <v>0</v>
      </c>
      <c r="JC17" s="80">
        <v>0</v>
      </c>
      <c r="JD17" s="22"/>
      <c r="JE17" s="24"/>
      <c r="JF17" s="22">
        <v>0</v>
      </c>
      <c r="JG17" s="22"/>
      <c r="JH17" s="22"/>
      <c r="JI17" s="22"/>
      <c r="JJ17" s="22"/>
      <c r="JK17" s="22"/>
      <c r="JL17" s="22">
        <v>0</v>
      </c>
      <c r="JM17" s="22"/>
      <c r="JN17" s="22"/>
      <c r="JO17" s="22"/>
      <c r="JP17" s="22"/>
      <c r="JQ17" s="22">
        <v>0</v>
      </c>
      <c r="JR17" s="80"/>
      <c r="JS17" s="80"/>
      <c r="JT17" s="80"/>
      <c r="JU17" s="80"/>
      <c r="JV17" s="80"/>
      <c r="JW17" s="80">
        <v>0</v>
      </c>
      <c r="JX17" s="80"/>
      <c r="JY17" s="80"/>
      <c r="JZ17" s="80"/>
      <c r="KA17" s="80"/>
      <c r="KB17" s="80"/>
      <c r="KC17" s="80">
        <v>0</v>
      </c>
      <c r="KD17" s="80"/>
      <c r="KE17" s="80"/>
      <c r="KF17" s="80"/>
      <c r="KG17" s="80"/>
      <c r="KH17" s="80">
        <v>0</v>
      </c>
      <c r="KI17" s="80">
        <v>0</v>
      </c>
      <c r="KJ17" s="80">
        <v>0</v>
      </c>
      <c r="KK17" s="80"/>
      <c r="KL17" s="80"/>
      <c r="KM17" s="80"/>
      <c r="KN17" s="80"/>
      <c r="KO17" s="80"/>
      <c r="KP17" s="80"/>
      <c r="KQ17" s="22">
        <v>0</v>
      </c>
      <c r="KR17" s="22">
        <v>53000</v>
      </c>
      <c r="KS17" s="22">
        <v>53000</v>
      </c>
      <c r="KT17" s="81">
        <v>53000</v>
      </c>
      <c r="KU17" s="81">
        <v>53000</v>
      </c>
      <c r="KV17" s="21"/>
      <c r="KW17" s="32">
        <v>0</v>
      </c>
      <c r="KX17" s="32"/>
      <c r="KY17" s="32"/>
      <c r="KZ17" s="32"/>
      <c r="LA17" s="32"/>
      <c r="LB17" s="32"/>
      <c r="LC17" s="32"/>
      <c r="LD17" s="32"/>
      <c r="LE17" s="32">
        <v>0</v>
      </c>
      <c r="LF17" s="35"/>
      <c r="LG17" s="35"/>
      <c r="LH17" s="35"/>
      <c r="LI17" s="33">
        <v>0</v>
      </c>
      <c r="LJ17" s="33"/>
      <c r="LK17" s="33"/>
      <c r="LL17" s="33">
        <v>0</v>
      </c>
      <c r="LM17" s="22"/>
      <c r="LN17" s="22"/>
      <c r="LO17" s="22"/>
      <c r="LP17" s="22"/>
      <c r="LQ17" s="22"/>
      <c r="LR17" s="22"/>
      <c r="LS17" s="22"/>
      <c r="LT17" s="22"/>
      <c r="LU17" s="22"/>
      <c r="LV17" s="22"/>
      <c r="LW17" s="22"/>
      <c r="LX17" s="22"/>
      <c r="LY17" s="22"/>
      <c r="LZ17" s="22"/>
      <c r="MA17" s="22"/>
      <c r="MB17" s="22">
        <v>0</v>
      </c>
      <c r="MC17" s="71"/>
      <c r="MD17" s="75">
        <v>17077891.73</v>
      </c>
      <c r="ME17" s="26">
        <v>53000</v>
      </c>
      <c r="MF17" s="27">
        <v>17130891.73</v>
      </c>
      <c r="MG17" s="37">
        <v>0</v>
      </c>
      <c r="MH17" s="37">
        <v>0</v>
      </c>
      <c r="MI17" s="37"/>
      <c r="MJ17" s="37">
        <v>0</v>
      </c>
      <c r="MK17" s="37"/>
      <c r="ML17" s="37">
        <v>0</v>
      </c>
      <c r="MM17" s="37">
        <v>0</v>
      </c>
      <c r="MN17" s="37"/>
      <c r="MO17" s="37"/>
      <c r="MP17" s="37"/>
      <c r="MQ17" s="37"/>
      <c r="MR17" s="37">
        <v>0</v>
      </c>
      <c r="MS17" s="37">
        <v>0</v>
      </c>
      <c r="MT17" s="37">
        <v>0</v>
      </c>
      <c r="MU17" s="39">
        <v>0</v>
      </c>
      <c r="MV17" s="37">
        <v>0</v>
      </c>
      <c r="MW17" s="37">
        <v>0</v>
      </c>
      <c r="MX17" s="37">
        <v>0</v>
      </c>
      <c r="MY17" s="37">
        <v>0</v>
      </c>
      <c r="MZ17" s="37">
        <v>0</v>
      </c>
      <c r="NA17" s="37">
        <v>0</v>
      </c>
      <c r="NB17" s="37">
        <v>0</v>
      </c>
      <c r="NC17" s="37">
        <v>0</v>
      </c>
      <c r="ND17" s="37"/>
      <c r="NE17" s="37"/>
      <c r="NF17" s="37">
        <v>0</v>
      </c>
      <c r="NG17" s="37">
        <v>0</v>
      </c>
      <c r="NH17" s="37">
        <v>0</v>
      </c>
      <c r="NI17" s="37">
        <v>0</v>
      </c>
      <c r="NJ17" s="37">
        <v>0</v>
      </c>
      <c r="NK17" s="37">
        <v>0</v>
      </c>
      <c r="NL17" s="37">
        <v>0</v>
      </c>
      <c r="NM17" s="37">
        <v>0</v>
      </c>
      <c r="NN17" s="37">
        <v>0</v>
      </c>
      <c r="NO17" s="37">
        <v>0</v>
      </c>
      <c r="NP17" s="37">
        <v>53000</v>
      </c>
      <c r="NQ17" s="37"/>
      <c r="NR17" s="37">
        <v>0</v>
      </c>
      <c r="NS17" s="37">
        <v>0</v>
      </c>
      <c r="NT17" s="37">
        <v>0</v>
      </c>
      <c r="NU17" s="37"/>
      <c r="NV17" s="37"/>
      <c r="NW17" s="37"/>
      <c r="NX17" s="37">
        <v>53000</v>
      </c>
      <c r="NY17" s="37">
        <v>53000</v>
      </c>
      <c r="NZ17" s="37">
        <v>0</v>
      </c>
      <c r="OA17" s="37">
        <v>0</v>
      </c>
      <c r="OB17" s="37">
        <v>0</v>
      </c>
      <c r="OC17" s="37">
        <v>0</v>
      </c>
      <c r="OD17" s="37">
        <v>0</v>
      </c>
      <c r="OE17" s="37">
        <v>0</v>
      </c>
      <c r="OF17" s="37">
        <v>53000</v>
      </c>
      <c r="OG17" s="37">
        <v>0</v>
      </c>
      <c r="OH17" s="37">
        <v>53000</v>
      </c>
      <c r="OI17" s="37">
        <v>0</v>
      </c>
      <c r="OJ17" s="37">
        <v>0</v>
      </c>
      <c r="OK17" s="37">
        <v>0</v>
      </c>
      <c r="OL17" s="37">
        <v>0</v>
      </c>
      <c r="OM17" s="37">
        <v>0</v>
      </c>
      <c r="ON17" s="37">
        <v>0</v>
      </c>
      <c r="OO17" s="40">
        <v>53000</v>
      </c>
      <c r="OP17" s="40">
        <v>0</v>
      </c>
      <c r="OQ17" s="40">
        <v>0</v>
      </c>
      <c r="OR17" s="14">
        <v>53000</v>
      </c>
      <c r="OS17" s="14"/>
      <c r="OT17" s="14"/>
      <c r="OU17" s="14">
        <v>53000</v>
      </c>
      <c r="OV17" s="14">
        <v>53000</v>
      </c>
      <c r="OW17" s="14">
        <v>0</v>
      </c>
      <c r="OX17" s="26">
        <v>0</v>
      </c>
      <c r="OY17" s="47">
        <v>0</v>
      </c>
      <c r="OZ17" s="14">
        <v>0</v>
      </c>
      <c r="PA17" s="28">
        <v>0</v>
      </c>
      <c r="PB17" s="1">
        <v>53000</v>
      </c>
      <c r="PC17" s="1">
        <v>0</v>
      </c>
      <c r="PY17" s="1">
        <v>0</v>
      </c>
      <c r="PZ17" s="1">
        <v>0</v>
      </c>
      <c r="QB17" s="1">
        <v>0</v>
      </c>
      <c r="QD17" s="1">
        <v>0</v>
      </c>
      <c r="QE17" s="1">
        <v>0</v>
      </c>
      <c r="QV17" s="1">
        <v>0</v>
      </c>
      <c r="QW17" s="1">
        <v>0</v>
      </c>
      <c r="QX17" s="28">
        <v>53000</v>
      </c>
      <c r="QZ17" s="1">
        <v>0</v>
      </c>
      <c r="RC17" s="1">
        <v>0</v>
      </c>
      <c r="RD17" s="1">
        <v>0</v>
      </c>
      <c r="RK17" s="14"/>
      <c r="RL17" s="14"/>
      <c r="RM17" s="14"/>
      <c r="RQ17" s="1">
        <v>53000</v>
      </c>
      <c r="RR17" s="1">
        <v>0</v>
      </c>
      <c r="RS17" s="1">
        <v>0</v>
      </c>
      <c r="RT17" s="1">
        <v>53000</v>
      </c>
      <c r="TM17" s="1">
        <v>0</v>
      </c>
      <c r="TN17" s="1">
        <v>53000</v>
      </c>
      <c r="TP17" s="1">
        <v>0</v>
      </c>
      <c r="TS17" s="1">
        <v>0</v>
      </c>
      <c r="TT17" s="1">
        <v>0</v>
      </c>
    </row>
    <row r="18" spans="1:543" ht="15.75" x14ac:dyDescent="0.25">
      <c r="A18" s="11" t="s">
        <v>27</v>
      </c>
      <c r="B18" s="106" t="s">
        <v>289</v>
      </c>
      <c r="C18" s="60">
        <v>-41063.5</v>
      </c>
      <c r="D18" s="60">
        <v>-41063.5</v>
      </c>
      <c r="E18" s="60"/>
      <c r="F18" s="60">
        <v>0</v>
      </c>
      <c r="G18" s="60"/>
      <c r="H18" s="60">
        <v>41063.5</v>
      </c>
      <c r="I18" s="60">
        <v>41063.5</v>
      </c>
      <c r="J18" s="60"/>
      <c r="K18" s="60"/>
      <c r="L18" s="60"/>
      <c r="M18" s="60">
        <v>0</v>
      </c>
      <c r="N18" s="60"/>
      <c r="O18" s="60"/>
      <c r="P18" s="60"/>
      <c r="Q18" s="60"/>
      <c r="R18" s="60">
        <v>2000</v>
      </c>
      <c r="S18" s="60">
        <v>0</v>
      </c>
      <c r="T18" s="60">
        <v>0</v>
      </c>
      <c r="U18" s="60">
        <v>0</v>
      </c>
      <c r="V18" s="60">
        <v>2000</v>
      </c>
      <c r="W18" s="60"/>
      <c r="X18" s="60"/>
      <c r="Y18" s="60"/>
      <c r="Z18" s="60"/>
      <c r="AA18" s="60"/>
      <c r="AB18" s="60"/>
      <c r="AC18" s="60"/>
      <c r="AD18" s="60"/>
      <c r="AE18" s="60"/>
      <c r="AF18" s="60">
        <v>2000</v>
      </c>
      <c r="AG18" s="60"/>
      <c r="AH18" s="60">
        <v>0</v>
      </c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>
        <v>-2000</v>
      </c>
      <c r="AV18" s="60">
        <v>0</v>
      </c>
      <c r="AW18" s="60">
        <v>-2000</v>
      </c>
      <c r="AX18" s="60"/>
      <c r="AY18" s="60"/>
      <c r="AZ18" s="60"/>
      <c r="BA18" s="60"/>
      <c r="BB18" s="60"/>
      <c r="BC18" s="60"/>
      <c r="BD18" s="60">
        <v>5355.63</v>
      </c>
      <c r="BE18" s="60"/>
      <c r="BF18" s="60">
        <v>-7355.63</v>
      </c>
      <c r="BG18" s="63">
        <v>0</v>
      </c>
      <c r="BH18" s="57">
        <v>0</v>
      </c>
      <c r="BI18" s="60">
        <v>0</v>
      </c>
      <c r="BJ18" s="60"/>
      <c r="BK18" s="60">
        <v>0</v>
      </c>
      <c r="BL18" s="57"/>
      <c r="BM18" s="57"/>
      <c r="BN18" s="64">
        <v>0</v>
      </c>
      <c r="BO18" s="57"/>
      <c r="BP18" s="57">
        <v>0</v>
      </c>
      <c r="BQ18" s="64"/>
      <c r="BR18" s="64">
        <v>-3113.25</v>
      </c>
      <c r="BS18" s="60"/>
      <c r="BT18" s="57"/>
      <c r="BU18" s="57">
        <v>0</v>
      </c>
      <c r="BV18" s="60"/>
      <c r="BW18" s="60"/>
      <c r="BX18" s="60"/>
      <c r="BY18" s="60">
        <v>-3113.25</v>
      </c>
      <c r="BZ18" s="60"/>
      <c r="CA18" s="60"/>
      <c r="CB18" s="64">
        <v>-5943</v>
      </c>
      <c r="CC18" s="57">
        <v>-5943</v>
      </c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  <c r="CT18" s="60"/>
      <c r="CU18" s="60"/>
      <c r="CV18" s="60"/>
      <c r="CW18" s="60"/>
      <c r="CX18" s="60"/>
      <c r="CY18" s="60"/>
      <c r="CZ18" s="60"/>
      <c r="DA18" s="64"/>
      <c r="DB18" s="60">
        <v>-5943</v>
      </c>
      <c r="DC18" s="60"/>
      <c r="DD18" s="60"/>
      <c r="DE18" s="60"/>
      <c r="DF18" s="60"/>
      <c r="DG18" s="60"/>
      <c r="DH18" s="60"/>
      <c r="DI18" s="60"/>
      <c r="DJ18" s="60"/>
      <c r="DK18" s="60"/>
      <c r="DL18" s="60"/>
      <c r="DM18" s="60"/>
      <c r="DN18" s="60"/>
      <c r="DO18" s="60"/>
      <c r="DP18" s="64">
        <v>0</v>
      </c>
      <c r="DQ18" s="57">
        <v>0</v>
      </c>
      <c r="DR18" s="57">
        <v>0</v>
      </c>
      <c r="DS18" s="57">
        <v>0</v>
      </c>
      <c r="DT18" s="60"/>
      <c r="DU18" s="60"/>
      <c r="DV18" s="60">
        <v>-8400</v>
      </c>
      <c r="DW18" s="60"/>
      <c r="DX18" s="60">
        <v>8400</v>
      </c>
      <c r="DY18" s="60"/>
      <c r="DZ18" s="60"/>
      <c r="EA18" s="60"/>
      <c r="EB18" s="64"/>
      <c r="EC18" s="60"/>
      <c r="ED18" s="60"/>
      <c r="EE18" s="60"/>
      <c r="EF18" s="60"/>
      <c r="EG18" s="60"/>
      <c r="EH18" s="60"/>
      <c r="EI18" s="60"/>
      <c r="EJ18" s="60"/>
      <c r="EK18" s="60"/>
      <c r="EL18" s="60"/>
      <c r="EM18" s="60"/>
      <c r="EN18" s="60"/>
      <c r="EO18" s="60"/>
      <c r="EP18" s="60"/>
      <c r="EQ18" s="60"/>
      <c r="ER18" s="60"/>
      <c r="ES18" s="60"/>
      <c r="ET18" s="65"/>
      <c r="EU18" s="66"/>
      <c r="EV18" s="60"/>
      <c r="EW18" s="60"/>
      <c r="EX18" s="31">
        <v>0</v>
      </c>
      <c r="EY18" s="67"/>
      <c r="EZ18" s="64">
        <v>0</v>
      </c>
      <c r="FA18" s="57"/>
      <c r="FB18" s="57"/>
      <c r="FC18" s="57"/>
      <c r="FD18" s="57"/>
      <c r="FE18" s="64">
        <v>0</v>
      </c>
      <c r="FF18" s="57"/>
      <c r="FG18" s="57"/>
      <c r="FH18" s="56"/>
      <c r="FI18" s="64">
        <v>0</v>
      </c>
      <c r="FJ18" s="68">
        <v>0</v>
      </c>
      <c r="FK18" s="60"/>
      <c r="FL18" s="60"/>
      <c r="FM18" s="60"/>
      <c r="FN18" s="60"/>
      <c r="FO18" s="64">
        <v>0</v>
      </c>
      <c r="FP18" s="57"/>
      <c r="FQ18" s="57"/>
      <c r="FR18" s="64">
        <v>5943</v>
      </c>
      <c r="FS18" s="57">
        <v>5943</v>
      </c>
      <c r="FT18" s="57"/>
      <c r="FU18" s="60"/>
      <c r="FV18" s="60"/>
      <c r="FW18" s="60"/>
      <c r="FX18" s="60">
        <v>5943</v>
      </c>
      <c r="FY18" s="57"/>
      <c r="FZ18" s="57"/>
      <c r="GA18" s="57"/>
      <c r="GB18" s="57"/>
      <c r="GC18" s="57"/>
      <c r="GD18" s="60"/>
      <c r="GE18" s="57"/>
      <c r="GF18" s="69">
        <v>-3113.25</v>
      </c>
      <c r="GG18" s="16"/>
      <c r="GH18" s="21"/>
      <c r="GI18" s="21"/>
      <c r="GJ18" s="21"/>
      <c r="GK18" s="21">
        <v>0</v>
      </c>
      <c r="GL18" s="22"/>
      <c r="GM18" s="22"/>
      <c r="GN18" s="22"/>
      <c r="GO18" s="22"/>
      <c r="GP18" s="22">
        <v>-31913.960000000006</v>
      </c>
      <c r="GQ18" s="22"/>
      <c r="GR18" s="22">
        <v>-31913.960000000006</v>
      </c>
      <c r="GS18" s="22"/>
      <c r="GT18" s="80"/>
      <c r="GU18" s="80"/>
      <c r="GV18" s="80"/>
      <c r="GW18" s="22"/>
      <c r="GX18" s="80"/>
      <c r="GY18" s="22"/>
      <c r="GZ18" s="22"/>
      <c r="HA18" s="22"/>
      <c r="HB18" s="22"/>
      <c r="HC18" s="80"/>
      <c r="HD18" s="22"/>
      <c r="HE18" s="22"/>
      <c r="HF18" s="22"/>
      <c r="HG18" s="22"/>
      <c r="HH18" s="22"/>
      <c r="HI18" s="22"/>
      <c r="HJ18" s="22"/>
      <c r="HK18" s="22"/>
      <c r="HL18" s="22">
        <v>0</v>
      </c>
      <c r="HM18" s="22"/>
      <c r="HN18" s="22">
        <v>-120700</v>
      </c>
      <c r="HO18" s="22"/>
      <c r="HP18" s="22"/>
      <c r="HQ18" s="22"/>
      <c r="HR18" s="80"/>
      <c r="HS18" s="22"/>
      <c r="HT18" s="22"/>
      <c r="HU18" s="22">
        <v>0</v>
      </c>
      <c r="HV18" s="22"/>
      <c r="HW18" s="22"/>
      <c r="HX18" s="22"/>
      <c r="HY18" s="22"/>
      <c r="HZ18" s="22"/>
      <c r="IA18" s="22"/>
      <c r="IB18" s="22">
        <v>0</v>
      </c>
      <c r="IC18" s="23"/>
      <c r="ID18" s="23"/>
      <c r="IE18" s="21">
        <v>0</v>
      </c>
      <c r="IF18" s="21"/>
      <c r="IG18" s="22"/>
      <c r="IH18" s="22"/>
      <c r="II18" s="22"/>
      <c r="IJ18" s="22"/>
      <c r="IK18" s="22"/>
      <c r="IL18" s="22">
        <v>0</v>
      </c>
      <c r="IM18" s="22"/>
      <c r="IN18" s="22"/>
      <c r="IO18" s="22"/>
      <c r="IP18" s="22"/>
      <c r="IQ18" s="22"/>
      <c r="IR18" s="22"/>
      <c r="IS18" s="22">
        <v>0</v>
      </c>
      <c r="IT18" s="80"/>
      <c r="IU18" s="80"/>
      <c r="IV18" s="80">
        <v>0</v>
      </c>
      <c r="IW18" s="80"/>
      <c r="IX18" s="80"/>
      <c r="IY18" s="80">
        <v>0</v>
      </c>
      <c r="IZ18" s="80"/>
      <c r="JA18" s="80"/>
      <c r="JB18" s="80">
        <v>0</v>
      </c>
      <c r="JC18" s="80">
        <v>0</v>
      </c>
      <c r="JD18" s="22"/>
      <c r="JE18" s="24"/>
      <c r="JF18" s="22">
        <v>0</v>
      </c>
      <c r="JG18" s="22"/>
      <c r="JH18" s="22"/>
      <c r="JI18" s="22"/>
      <c r="JJ18" s="22"/>
      <c r="JK18" s="22"/>
      <c r="JL18" s="22">
        <v>0</v>
      </c>
      <c r="JM18" s="22"/>
      <c r="JN18" s="22">
        <v>-2616.7199999999998</v>
      </c>
      <c r="JO18" s="22">
        <v>2616.7199999999998</v>
      </c>
      <c r="JP18" s="22"/>
      <c r="JQ18" s="22">
        <v>0</v>
      </c>
      <c r="JR18" s="80"/>
      <c r="JS18" s="80"/>
      <c r="JT18" s="80"/>
      <c r="JU18" s="80"/>
      <c r="JV18" s="80"/>
      <c r="JW18" s="80">
        <v>0</v>
      </c>
      <c r="JX18" s="80"/>
      <c r="JY18" s="80"/>
      <c r="JZ18" s="80"/>
      <c r="KA18" s="80"/>
      <c r="KB18" s="80"/>
      <c r="KC18" s="80">
        <v>0</v>
      </c>
      <c r="KD18" s="80"/>
      <c r="KE18" s="80"/>
      <c r="KF18" s="80"/>
      <c r="KG18" s="80"/>
      <c r="KH18" s="80">
        <v>0</v>
      </c>
      <c r="KI18" s="80">
        <v>0</v>
      </c>
      <c r="KJ18" s="80">
        <v>0</v>
      </c>
      <c r="KK18" s="80"/>
      <c r="KL18" s="80"/>
      <c r="KM18" s="80"/>
      <c r="KN18" s="80"/>
      <c r="KO18" s="80"/>
      <c r="KP18" s="80"/>
      <c r="KQ18" s="22">
        <v>0</v>
      </c>
      <c r="KR18" s="22">
        <v>-152613.96000000002</v>
      </c>
      <c r="KS18" s="22">
        <v>-152613.96000000002</v>
      </c>
      <c r="KT18" s="81">
        <v>-155727.21000000002</v>
      </c>
      <c r="KU18" s="81">
        <v>-155727.21000000002</v>
      </c>
      <c r="KV18" s="21"/>
      <c r="KW18" s="32">
        <v>0</v>
      </c>
      <c r="KX18" s="32"/>
      <c r="KY18" s="32"/>
      <c r="KZ18" s="32"/>
      <c r="LA18" s="32"/>
      <c r="LB18" s="32"/>
      <c r="LC18" s="32"/>
      <c r="LD18" s="32"/>
      <c r="LE18" s="32">
        <v>0</v>
      </c>
      <c r="LF18" s="35"/>
      <c r="LG18" s="35"/>
      <c r="LH18" s="35"/>
      <c r="LI18" s="33">
        <v>0</v>
      </c>
      <c r="LJ18" s="33"/>
      <c r="LK18" s="33"/>
      <c r="LL18" s="33">
        <v>0</v>
      </c>
      <c r="LM18" s="22"/>
      <c r="LN18" s="22"/>
      <c r="LO18" s="22"/>
      <c r="LP18" s="22"/>
      <c r="LQ18" s="22"/>
      <c r="LR18" s="22"/>
      <c r="LS18" s="22"/>
      <c r="LT18" s="22"/>
      <c r="LU18" s="22"/>
      <c r="LV18" s="22"/>
      <c r="LW18" s="22"/>
      <c r="LX18" s="22"/>
      <c r="LY18" s="22"/>
      <c r="LZ18" s="22"/>
      <c r="MA18" s="22"/>
      <c r="MB18" s="22">
        <v>0</v>
      </c>
      <c r="MC18" s="71"/>
      <c r="MD18" s="75">
        <v>17130891.73</v>
      </c>
      <c r="ME18" s="26">
        <v>-155727.21000000002</v>
      </c>
      <c r="MF18" s="27">
        <v>16975164.52</v>
      </c>
      <c r="MG18" s="37">
        <v>0</v>
      </c>
      <c r="MH18" s="37">
        <v>0</v>
      </c>
      <c r="MI18" s="37"/>
      <c r="MJ18" s="37">
        <v>0</v>
      </c>
      <c r="MK18" s="37"/>
      <c r="ML18" s="37">
        <v>0</v>
      </c>
      <c r="MM18" s="37">
        <v>0</v>
      </c>
      <c r="MN18" s="37"/>
      <c r="MO18" s="37"/>
      <c r="MP18" s="37"/>
      <c r="MQ18" s="37"/>
      <c r="MR18" s="37">
        <v>0</v>
      </c>
      <c r="MS18" s="37">
        <v>0</v>
      </c>
      <c r="MT18" s="37">
        <v>0</v>
      </c>
      <c r="MU18" s="39">
        <v>0</v>
      </c>
      <c r="MV18" s="37">
        <v>0</v>
      </c>
      <c r="MW18" s="37">
        <v>0</v>
      </c>
      <c r="MX18" s="37">
        <v>0</v>
      </c>
      <c r="MY18" s="37">
        <v>0</v>
      </c>
      <c r="MZ18" s="37">
        <v>0</v>
      </c>
      <c r="NA18" s="37">
        <v>-3113.25</v>
      </c>
      <c r="NB18" s="37">
        <v>0</v>
      </c>
      <c r="NC18" s="37">
        <v>0</v>
      </c>
      <c r="ND18" s="37"/>
      <c r="NE18" s="37"/>
      <c r="NF18" s="37">
        <v>0</v>
      </c>
      <c r="NG18" s="37">
        <v>0</v>
      </c>
      <c r="NH18" s="37">
        <v>0</v>
      </c>
      <c r="NI18" s="37">
        <v>-3113.25</v>
      </c>
      <c r="NJ18" s="37">
        <v>0</v>
      </c>
      <c r="NK18" s="37">
        <v>0</v>
      </c>
      <c r="NL18" s="37">
        <v>0</v>
      </c>
      <c r="NM18" s="37">
        <v>0</v>
      </c>
      <c r="NN18" s="37">
        <v>0</v>
      </c>
      <c r="NO18" s="37">
        <v>0</v>
      </c>
      <c r="NP18" s="37">
        <v>-152613.96000000002</v>
      </c>
      <c r="NQ18" s="37"/>
      <c r="NR18" s="37">
        <v>0</v>
      </c>
      <c r="NS18" s="37">
        <v>0</v>
      </c>
      <c r="NT18" s="37">
        <v>0</v>
      </c>
      <c r="NU18" s="37"/>
      <c r="NV18" s="37"/>
      <c r="NW18" s="37"/>
      <c r="NX18" s="37">
        <v>-152613.96000000002</v>
      </c>
      <c r="NY18" s="37">
        <v>-152613.96000000002</v>
      </c>
      <c r="NZ18" s="37">
        <v>0</v>
      </c>
      <c r="OA18" s="37">
        <v>0</v>
      </c>
      <c r="OB18" s="37">
        <v>0</v>
      </c>
      <c r="OC18" s="37">
        <v>0</v>
      </c>
      <c r="OD18" s="37">
        <v>0</v>
      </c>
      <c r="OE18" s="37">
        <v>0</v>
      </c>
      <c r="OF18" s="37">
        <v>-155727.21000000002</v>
      </c>
      <c r="OG18" s="37">
        <v>0</v>
      </c>
      <c r="OH18" s="37">
        <v>-155727.21000000002</v>
      </c>
      <c r="OI18" s="37">
        <v>0</v>
      </c>
      <c r="OJ18" s="37">
        <v>0</v>
      </c>
      <c r="OK18" s="37">
        <v>0</v>
      </c>
      <c r="OL18" s="37">
        <v>0</v>
      </c>
      <c r="OM18" s="37">
        <v>0</v>
      </c>
      <c r="ON18" s="37">
        <v>0</v>
      </c>
      <c r="OO18" s="40">
        <v>-155727.21000000002</v>
      </c>
      <c r="OP18" s="40">
        <v>0</v>
      </c>
      <c r="OQ18" s="40">
        <v>0</v>
      </c>
      <c r="OR18" s="14">
        <v>-155727.21000000002</v>
      </c>
      <c r="OS18" s="14"/>
      <c r="OT18" s="14"/>
      <c r="OU18" s="14">
        <v>-3113.25</v>
      </c>
      <c r="OV18" s="14">
        <v>-3113.25</v>
      </c>
      <c r="OW18" s="14">
        <v>0</v>
      </c>
      <c r="OX18" s="26">
        <v>0</v>
      </c>
      <c r="OY18" s="47">
        <v>-152613.96000000002</v>
      </c>
      <c r="OZ18" s="14">
        <v>0</v>
      </c>
      <c r="PA18" s="28">
        <v>0</v>
      </c>
      <c r="PB18" s="1">
        <v>-155727.21000000002</v>
      </c>
      <c r="PC18" s="1">
        <v>0</v>
      </c>
      <c r="PY18" s="1">
        <v>0</v>
      </c>
      <c r="PZ18" s="1">
        <v>0</v>
      </c>
      <c r="QB18" s="1">
        <v>0</v>
      </c>
      <c r="QD18" s="1">
        <v>0</v>
      </c>
      <c r="QE18" s="1">
        <v>0</v>
      </c>
      <c r="QV18" s="1">
        <v>-5943</v>
      </c>
      <c r="QW18" s="1">
        <v>0</v>
      </c>
      <c r="QX18" s="28">
        <v>-150613.96000000002</v>
      </c>
      <c r="QZ18" s="1">
        <v>0</v>
      </c>
      <c r="RC18" s="1">
        <v>0</v>
      </c>
      <c r="RD18" s="1">
        <v>0</v>
      </c>
      <c r="RK18" s="14"/>
      <c r="RL18" s="14"/>
      <c r="RM18" s="14"/>
      <c r="RQ18" s="1">
        <v>0</v>
      </c>
      <c r="RR18" s="1">
        <v>0</v>
      </c>
      <c r="RS18" s="1">
        <v>0</v>
      </c>
      <c r="RT18" s="1">
        <v>0</v>
      </c>
      <c r="TM18" s="1">
        <v>0</v>
      </c>
      <c r="TN18" s="1">
        <v>-152613.96000000002</v>
      </c>
      <c r="TP18" s="1">
        <v>0</v>
      </c>
      <c r="TS18" s="1">
        <v>0</v>
      </c>
      <c r="TT18" s="1">
        <v>0</v>
      </c>
    </row>
    <row r="19" spans="1:543" ht="15.75" x14ac:dyDescent="0.25">
      <c r="A19" s="11" t="s">
        <v>27</v>
      </c>
      <c r="B19" s="106" t="s">
        <v>290</v>
      </c>
      <c r="C19" s="60">
        <v>459300</v>
      </c>
      <c r="D19" s="60">
        <v>450300</v>
      </c>
      <c r="E19" s="60">
        <v>9000</v>
      </c>
      <c r="F19" s="60">
        <v>0</v>
      </c>
      <c r="G19" s="60"/>
      <c r="H19" s="60">
        <v>0</v>
      </c>
      <c r="I19" s="60"/>
      <c r="J19" s="60"/>
      <c r="K19" s="60"/>
      <c r="L19" s="60"/>
      <c r="M19" s="60">
        <v>138700</v>
      </c>
      <c r="N19" s="60">
        <v>136100</v>
      </c>
      <c r="O19" s="60">
        <v>2600</v>
      </c>
      <c r="P19" s="60"/>
      <c r="Q19" s="60"/>
      <c r="R19" s="60">
        <v>0</v>
      </c>
      <c r="S19" s="60">
        <v>0</v>
      </c>
      <c r="T19" s="60">
        <v>0</v>
      </c>
      <c r="U19" s="60">
        <v>0</v>
      </c>
      <c r="V19" s="60">
        <v>0</v>
      </c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>
        <v>0</v>
      </c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>
        <v>-100</v>
      </c>
      <c r="AV19" s="60">
        <v>0</v>
      </c>
      <c r="AW19" s="60">
        <v>-100</v>
      </c>
      <c r="AX19" s="60"/>
      <c r="AY19" s="60"/>
      <c r="AZ19" s="60"/>
      <c r="BA19" s="60"/>
      <c r="BB19" s="60"/>
      <c r="BC19" s="60"/>
      <c r="BD19" s="60"/>
      <c r="BE19" s="60">
        <v>-100</v>
      </c>
      <c r="BF19" s="60"/>
      <c r="BG19" s="63">
        <v>597900</v>
      </c>
      <c r="BH19" s="57">
        <v>0</v>
      </c>
      <c r="BI19" s="60"/>
      <c r="BJ19" s="60"/>
      <c r="BK19" s="60">
        <v>0</v>
      </c>
      <c r="BL19" s="57"/>
      <c r="BM19" s="57"/>
      <c r="BN19" s="64">
        <v>0</v>
      </c>
      <c r="BO19" s="57"/>
      <c r="BP19" s="57"/>
      <c r="BQ19" s="64"/>
      <c r="BR19" s="64">
        <v>0</v>
      </c>
      <c r="BS19" s="60"/>
      <c r="BT19" s="57"/>
      <c r="BU19" s="57">
        <v>0</v>
      </c>
      <c r="BV19" s="60"/>
      <c r="BW19" s="60"/>
      <c r="BX19" s="60"/>
      <c r="BY19" s="60"/>
      <c r="BZ19" s="60"/>
      <c r="CA19" s="60"/>
      <c r="CB19" s="64">
        <v>0</v>
      </c>
      <c r="CC19" s="57">
        <v>0</v>
      </c>
      <c r="CD19" s="60"/>
      <c r="CE19" s="60"/>
      <c r="CF19" s="60"/>
      <c r="CG19" s="60"/>
      <c r="CH19" s="60"/>
      <c r="CI19" s="60"/>
      <c r="CJ19" s="60"/>
      <c r="CK19" s="60"/>
      <c r="CL19" s="60"/>
      <c r="CM19" s="60"/>
      <c r="CN19" s="60"/>
      <c r="CO19" s="60"/>
      <c r="CP19" s="60"/>
      <c r="CQ19" s="60"/>
      <c r="CR19" s="60"/>
      <c r="CS19" s="60"/>
      <c r="CT19" s="60"/>
      <c r="CU19" s="60"/>
      <c r="CV19" s="60"/>
      <c r="CW19" s="60"/>
      <c r="CX19" s="60"/>
      <c r="CY19" s="60"/>
      <c r="CZ19" s="60"/>
      <c r="DA19" s="64"/>
      <c r="DB19" s="60"/>
      <c r="DC19" s="60"/>
      <c r="DD19" s="60"/>
      <c r="DE19" s="60"/>
      <c r="DF19" s="60"/>
      <c r="DG19" s="60"/>
      <c r="DH19" s="60"/>
      <c r="DI19" s="60"/>
      <c r="DJ19" s="60"/>
      <c r="DK19" s="60"/>
      <c r="DL19" s="60"/>
      <c r="DM19" s="60"/>
      <c r="DN19" s="60"/>
      <c r="DO19" s="60"/>
      <c r="DP19" s="64">
        <v>0</v>
      </c>
      <c r="DQ19" s="57">
        <v>0</v>
      </c>
      <c r="DR19" s="57">
        <v>0</v>
      </c>
      <c r="DS19" s="57">
        <v>0</v>
      </c>
      <c r="DT19" s="60"/>
      <c r="DU19" s="60"/>
      <c r="DV19" s="60"/>
      <c r="DW19" s="60"/>
      <c r="DX19" s="60"/>
      <c r="DY19" s="60"/>
      <c r="DZ19" s="60"/>
      <c r="EA19" s="60"/>
      <c r="EB19" s="64"/>
      <c r="EC19" s="60"/>
      <c r="ED19" s="60"/>
      <c r="EE19" s="60"/>
      <c r="EF19" s="60"/>
      <c r="EG19" s="60"/>
      <c r="EH19" s="60"/>
      <c r="EI19" s="60"/>
      <c r="EJ19" s="60"/>
      <c r="EK19" s="60"/>
      <c r="EL19" s="60"/>
      <c r="EM19" s="60"/>
      <c r="EN19" s="60"/>
      <c r="EO19" s="60"/>
      <c r="EP19" s="60"/>
      <c r="EQ19" s="60"/>
      <c r="ER19" s="60"/>
      <c r="ES19" s="60"/>
      <c r="ET19" s="65"/>
      <c r="EU19" s="66"/>
      <c r="EV19" s="60"/>
      <c r="EW19" s="60"/>
      <c r="EX19" s="31">
        <v>0</v>
      </c>
      <c r="EY19" s="67"/>
      <c r="EZ19" s="64">
        <v>0</v>
      </c>
      <c r="FA19" s="57"/>
      <c r="FB19" s="57"/>
      <c r="FC19" s="57"/>
      <c r="FD19" s="57"/>
      <c r="FE19" s="64">
        <v>0</v>
      </c>
      <c r="FF19" s="57"/>
      <c r="FG19" s="57"/>
      <c r="FH19" s="56"/>
      <c r="FI19" s="64">
        <v>0</v>
      </c>
      <c r="FJ19" s="68">
        <v>0</v>
      </c>
      <c r="FK19" s="60"/>
      <c r="FL19" s="60"/>
      <c r="FM19" s="60"/>
      <c r="FN19" s="60"/>
      <c r="FO19" s="64">
        <v>0</v>
      </c>
      <c r="FP19" s="57"/>
      <c r="FQ19" s="57"/>
      <c r="FR19" s="64">
        <v>0</v>
      </c>
      <c r="FS19" s="57">
        <v>0</v>
      </c>
      <c r="FT19" s="57"/>
      <c r="FU19" s="60"/>
      <c r="FV19" s="60"/>
      <c r="FW19" s="60"/>
      <c r="FX19" s="60"/>
      <c r="FY19" s="57"/>
      <c r="FZ19" s="57"/>
      <c r="GA19" s="57"/>
      <c r="GB19" s="57"/>
      <c r="GC19" s="57"/>
      <c r="GD19" s="60"/>
      <c r="GE19" s="57"/>
      <c r="GF19" s="69">
        <v>0</v>
      </c>
      <c r="GG19" s="16"/>
      <c r="GH19" s="21"/>
      <c r="GI19" s="21"/>
      <c r="GJ19" s="21"/>
      <c r="GK19" s="21">
        <v>0</v>
      </c>
      <c r="GL19" s="22"/>
      <c r="GM19" s="22"/>
      <c r="GN19" s="22"/>
      <c r="GO19" s="22"/>
      <c r="GP19" s="22"/>
      <c r="GQ19" s="22"/>
      <c r="GR19" s="22">
        <v>0</v>
      </c>
      <c r="GS19" s="22"/>
      <c r="GT19" s="80"/>
      <c r="GU19" s="80"/>
      <c r="GV19" s="80"/>
      <c r="GW19" s="22"/>
      <c r="GX19" s="80"/>
      <c r="GY19" s="22"/>
      <c r="GZ19" s="22">
        <v>-60085</v>
      </c>
      <c r="HA19" s="22">
        <v>672.17</v>
      </c>
      <c r="HB19" s="22"/>
      <c r="HC19" s="80">
        <v>-42746</v>
      </c>
      <c r="HD19" s="22">
        <v>-6022.8</v>
      </c>
      <c r="HE19" s="22"/>
      <c r="HF19" s="22"/>
      <c r="HG19" s="22"/>
      <c r="HH19" s="22"/>
      <c r="HI19" s="22"/>
      <c r="HJ19" s="22"/>
      <c r="HK19" s="22"/>
      <c r="HL19" s="22">
        <v>-108181.63</v>
      </c>
      <c r="HM19" s="22"/>
      <c r="HN19" s="22"/>
      <c r="HO19" s="22"/>
      <c r="HP19" s="22"/>
      <c r="HQ19" s="22"/>
      <c r="HR19" s="80"/>
      <c r="HS19" s="22"/>
      <c r="HT19" s="22"/>
      <c r="HU19" s="22">
        <v>0</v>
      </c>
      <c r="HV19" s="22"/>
      <c r="HW19" s="22"/>
      <c r="HX19" s="22"/>
      <c r="HY19" s="22"/>
      <c r="HZ19" s="22"/>
      <c r="IA19" s="22"/>
      <c r="IB19" s="22">
        <v>0</v>
      </c>
      <c r="IC19" s="23"/>
      <c r="ID19" s="23"/>
      <c r="IE19" s="21">
        <v>0</v>
      </c>
      <c r="IF19" s="21"/>
      <c r="IG19" s="22"/>
      <c r="IH19" s="22"/>
      <c r="II19" s="22"/>
      <c r="IJ19" s="22"/>
      <c r="IK19" s="22"/>
      <c r="IL19" s="22">
        <v>0</v>
      </c>
      <c r="IM19" s="22"/>
      <c r="IN19" s="22"/>
      <c r="IO19" s="22"/>
      <c r="IP19" s="22"/>
      <c r="IQ19" s="22"/>
      <c r="IR19" s="22"/>
      <c r="IS19" s="22">
        <v>0</v>
      </c>
      <c r="IT19" s="80">
        <v>-1273</v>
      </c>
      <c r="IU19" s="80"/>
      <c r="IV19" s="80">
        <v>-1273</v>
      </c>
      <c r="IW19" s="80"/>
      <c r="IX19" s="80"/>
      <c r="IY19" s="80">
        <v>0</v>
      </c>
      <c r="IZ19" s="80"/>
      <c r="JA19" s="80"/>
      <c r="JB19" s="80">
        <v>0</v>
      </c>
      <c r="JC19" s="80">
        <v>0</v>
      </c>
      <c r="JD19" s="22"/>
      <c r="JE19" s="24"/>
      <c r="JF19" s="22">
        <v>0</v>
      </c>
      <c r="JG19" s="22"/>
      <c r="JH19" s="22"/>
      <c r="JI19" s="22"/>
      <c r="JJ19" s="22"/>
      <c r="JK19" s="22"/>
      <c r="JL19" s="22">
        <v>0</v>
      </c>
      <c r="JM19" s="22"/>
      <c r="JN19" s="22"/>
      <c r="JO19" s="22"/>
      <c r="JP19" s="22"/>
      <c r="JQ19" s="22">
        <v>0</v>
      </c>
      <c r="JR19" s="80"/>
      <c r="JS19" s="80"/>
      <c r="JT19" s="80"/>
      <c r="JU19" s="80"/>
      <c r="JV19" s="80"/>
      <c r="JW19" s="80">
        <v>0</v>
      </c>
      <c r="JX19" s="80"/>
      <c r="JY19" s="80"/>
      <c r="JZ19" s="80"/>
      <c r="KA19" s="80"/>
      <c r="KB19" s="80"/>
      <c r="KC19" s="80">
        <v>0</v>
      </c>
      <c r="KD19" s="80"/>
      <c r="KE19" s="80"/>
      <c r="KF19" s="80"/>
      <c r="KG19" s="80"/>
      <c r="KH19" s="80">
        <v>0</v>
      </c>
      <c r="KI19" s="80">
        <v>0</v>
      </c>
      <c r="KJ19" s="80">
        <v>0</v>
      </c>
      <c r="KK19" s="80"/>
      <c r="KL19" s="80"/>
      <c r="KM19" s="80">
        <v>0</v>
      </c>
      <c r="KN19" s="80">
        <v>0</v>
      </c>
      <c r="KO19" s="80">
        <v>0</v>
      </c>
      <c r="KP19" s="80"/>
      <c r="KQ19" s="22">
        <v>0</v>
      </c>
      <c r="KR19" s="22">
        <v>-109454.63</v>
      </c>
      <c r="KS19" s="22">
        <v>-109454.63</v>
      </c>
      <c r="KT19" s="81">
        <v>488445.37</v>
      </c>
      <c r="KU19" s="81">
        <v>488445.37</v>
      </c>
      <c r="KV19" s="21"/>
      <c r="KW19" s="32">
        <v>0</v>
      </c>
      <c r="KX19" s="32"/>
      <c r="KY19" s="32"/>
      <c r="KZ19" s="32"/>
      <c r="LA19" s="32"/>
      <c r="LB19" s="32"/>
      <c r="LC19" s="32"/>
      <c r="LD19" s="32"/>
      <c r="LE19" s="32">
        <v>0</v>
      </c>
      <c r="LF19" s="35"/>
      <c r="LG19" s="35"/>
      <c r="LH19" s="35"/>
      <c r="LI19" s="33">
        <v>0</v>
      </c>
      <c r="LJ19" s="33"/>
      <c r="LK19" s="33"/>
      <c r="LL19" s="33">
        <v>0</v>
      </c>
      <c r="LM19" s="22"/>
      <c r="LN19" s="22"/>
      <c r="LO19" s="22"/>
      <c r="LP19" s="22"/>
      <c r="LQ19" s="22"/>
      <c r="LR19" s="22"/>
      <c r="LS19" s="22"/>
      <c r="LT19" s="22"/>
      <c r="LU19" s="22"/>
      <c r="LV19" s="22"/>
      <c r="LW19" s="22"/>
      <c r="LX19" s="22"/>
      <c r="LY19" s="22"/>
      <c r="LZ19" s="22"/>
      <c r="MA19" s="22"/>
      <c r="MB19" s="22">
        <v>0</v>
      </c>
      <c r="MC19" s="71"/>
      <c r="MD19" s="75">
        <v>16975164.52</v>
      </c>
      <c r="ME19" s="26">
        <v>-103531.83</v>
      </c>
      <c r="MF19" s="27">
        <v>16871632.690000001</v>
      </c>
      <c r="MG19" s="37">
        <v>0</v>
      </c>
      <c r="MH19" s="37">
        <v>0</v>
      </c>
      <c r="MI19" s="37"/>
      <c r="MJ19" s="37">
        <v>0</v>
      </c>
      <c r="MK19" s="37"/>
      <c r="ML19" s="37">
        <v>0</v>
      </c>
      <c r="MM19" s="37">
        <v>0</v>
      </c>
      <c r="MN19" s="37"/>
      <c r="MO19" s="37"/>
      <c r="MP19" s="37"/>
      <c r="MQ19" s="37"/>
      <c r="MR19" s="37">
        <v>0</v>
      </c>
      <c r="MS19" s="37">
        <v>0</v>
      </c>
      <c r="MT19" s="37">
        <v>0</v>
      </c>
      <c r="MU19" s="39">
        <v>0</v>
      </c>
      <c r="MV19" s="37">
        <v>459300</v>
      </c>
      <c r="MW19" s="37">
        <v>0</v>
      </c>
      <c r="MX19" s="37">
        <v>0</v>
      </c>
      <c r="MY19" s="37">
        <v>138700</v>
      </c>
      <c r="MZ19" s="37">
        <v>0</v>
      </c>
      <c r="NA19" s="37">
        <v>-100</v>
      </c>
      <c r="NB19" s="37">
        <v>0</v>
      </c>
      <c r="NC19" s="37">
        <v>0</v>
      </c>
      <c r="ND19" s="37"/>
      <c r="NE19" s="37"/>
      <c r="NF19" s="37">
        <v>0</v>
      </c>
      <c r="NG19" s="37">
        <v>0</v>
      </c>
      <c r="NH19" s="37">
        <v>0</v>
      </c>
      <c r="NI19" s="37">
        <v>597900</v>
      </c>
      <c r="NJ19" s="37">
        <v>0</v>
      </c>
      <c r="NK19" s="37">
        <v>0</v>
      </c>
      <c r="NL19" s="37">
        <v>0</v>
      </c>
      <c r="NM19" s="37">
        <v>0</v>
      </c>
      <c r="NN19" s="37">
        <v>0</v>
      </c>
      <c r="NO19" s="37">
        <v>0</v>
      </c>
      <c r="NP19" s="37">
        <v>-103431.83</v>
      </c>
      <c r="NQ19" s="37"/>
      <c r="NR19" s="37">
        <v>-6022.8</v>
      </c>
      <c r="NS19" s="37">
        <v>0</v>
      </c>
      <c r="NT19" s="37">
        <v>0</v>
      </c>
      <c r="NU19" s="37"/>
      <c r="NV19" s="37"/>
      <c r="NW19" s="37"/>
      <c r="NX19" s="37">
        <v>-109454.63</v>
      </c>
      <c r="NY19" s="37">
        <v>-109454.63</v>
      </c>
      <c r="NZ19" s="37">
        <v>0</v>
      </c>
      <c r="OA19" s="37">
        <v>459300</v>
      </c>
      <c r="OB19" s="37">
        <v>0</v>
      </c>
      <c r="OC19" s="37">
        <v>0</v>
      </c>
      <c r="OD19" s="37">
        <v>138700</v>
      </c>
      <c r="OE19" s="37">
        <v>0</v>
      </c>
      <c r="OF19" s="37">
        <v>-103531.83</v>
      </c>
      <c r="OG19" s="37">
        <v>0</v>
      </c>
      <c r="OH19" s="37">
        <v>-103531.83</v>
      </c>
      <c r="OI19" s="37">
        <v>-6022.8</v>
      </c>
      <c r="OJ19" s="37">
        <v>0</v>
      </c>
      <c r="OK19" s="37">
        <v>0</v>
      </c>
      <c r="OL19" s="37">
        <v>0</v>
      </c>
      <c r="OM19" s="37">
        <v>0</v>
      </c>
      <c r="ON19" s="37">
        <v>0</v>
      </c>
      <c r="OO19" s="40">
        <v>488445.37</v>
      </c>
      <c r="OP19" s="40">
        <v>0</v>
      </c>
      <c r="OQ19" s="40">
        <v>0</v>
      </c>
      <c r="OR19" s="14">
        <v>488445.37</v>
      </c>
      <c r="OS19" s="14"/>
      <c r="OT19" s="14"/>
      <c r="OU19" s="14">
        <v>-103531.83</v>
      </c>
      <c r="OV19" s="14">
        <v>-103531.83</v>
      </c>
      <c r="OW19" s="14">
        <v>0</v>
      </c>
      <c r="OX19" s="26">
        <v>0</v>
      </c>
      <c r="OY19" s="47">
        <v>0</v>
      </c>
      <c r="OZ19" s="14">
        <v>0</v>
      </c>
      <c r="PA19" s="28">
        <v>0</v>
      </c>
      <c r="PB19" s="1">
        <v>-103531.83</v>
      </c>
      <c r="PD19" s="1">
        <v>-102158.83</v>
      </c>
      <c r="PE19" s="1">
        <v>-6022.8</v>
      </c>
      <c r="PF19" s="1">
        <v>0</v>
      </c>
      <c r="PG19" s="1">
        <v>-108181.63</v>
      </c>
      <c r="QX19" s="28"/>
      <c r="QZ19" s="1">
        <v>0</v>
      </c>
      <c r="RA19" s="1">
        <v>-102158.83</v>
      </c>
      <c r="RC19" s="1">
        <v>0</v>
      </c>
      <c r="RF19" s="1">
        <v>-6022.8</v>
      </c>
      <c r="RG19" s="1">
        <v>0</v>
      </c>
      <c r="RK19" s="14"/>
      <c r="RL19" s="14"/>
      <c r="RM19" s="14"/>
    </row>
    <row r="20" spans="1:543" ht="15.75" x14ac:dyDescent="0.25">
      <c r="A20" s="11" t="s">
        <v>27</v>
      </c>
      <c r="B20" s="106" t="s">
        <v>291</v>
      </c>
      <c r="C20" s="60">
        <v>-21698.629999999997</v>
      </c>
      <c r="D20" s="60">
        <v>-21698.629999999997</v>
      </c>
      <c r="E20" s="60"/>
      <c r="F20" s="60">
        <v>0</v>
      </c>
      <c r="G20" s="60"/>
      <c r="H20" s="60">
        <v>21698.629999999997</v>
      </c>
      <c r="I20" s="60">
        <v>21698.629999999997</v>
      </c>
      <c r="J20" s="60"/>
      <c r="K20" s="60"/>
      <c r="L20" s="60"/>
      <c r="M20" s="60">
        <v>0</v>
      </c>
      <c r="N20" s="60"/>
      <c r="O20" s="60"/>
      <c r="P20" s="60"/>
      <c r="Q20" s="60"/>
      <c r="R20" s="60">
        <v>0</v>
      </c>
      <c r="S20" s="60">
        <v>0</v>
      </c>
      <c r="T20" s="60">
        <v>0</v>
      </c>
      <c r="U20" s="60">
        <v>0</v>
      </c>
      <c r="V20" s="60">
        <v>0</v>
      </c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>
        <v>0</v>
      </c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>
        <v>0</v>
      </c>
      <c r="AV20" s="60">
        <v>0</v>
      </c>
      <c r="AW20" s="60">
        <v>0</v>
      </c>
      <c r="AX20" s="60"/>
      <c r="AY20" s="60"/>
      <c r="AZ20" s="60"/>
      <c r="BA20" s="60"/>
      <c r="BB20" s="60"/>
      <c r="BC20" s="60"/>
      <c r="BD20" s="60"/>
      <c r="BE20" s="60"/>
      <c r="BF20" s="60"/>
      <c r="BG20" s="63">
        <v>0</v>
      </c>
      <c r="BH20" s="57">
        <v>0</v>
      </c>
      <c r="BI20" s="60"/>
      <c r="BJ20" s="60"/>
      <c r="BK20" s="60">
        <v>0</v>
      </c>
      <c r="BL20" s="57"/>
      <c r="BM20" s="57"/>
      <c r="BN20" s="64">
        <v>0</v>
      </c>
      <c r="BO20" s="57"/>
      <c r="BP20" s="57"/>
      <c r="BQ20" s="64"/>
      <c r="BR20" s="64">
        <v>0</v>
      </c>
      <c r="BS20" s="60"/>
      <c r="BT20" s="57"/>
      <c r="BU20" s="57">
        <v>0</v>
      </c>
      <c r="BV20" s="60"/>
      <c r="BW20" s="60"/>
      <c r="BX20" s="60"/>
      <c r="BY20" s="60"/>
      <c r="BZ20" s="60"/>
      <c r="CA20" s="60"/>
      <c r="CB20" s="64">
        <v>-32963.07</v>
      </c>
      <c r="CC20" s="57">
        <v>-32963.07</v>
      </c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  <c r="CT20" s="60"/>
      <c r="CU20" s="60"/>
      <c r="CV20" s="60"/>
      <c r="CW20" s="60"/>
      <c r="CX20" s="60">
        <v>-6600</v>
      </c>
      <c r="CY20" s="60"/>
      <c r="CZ20" s="60"/>
      <c r="DA20" s="64"/>
      <c r="DB20" s="60">
        <v>-26363.07</v>
      </c>
      <c r="DC20" s="60"/>
      <c r="DD20" s="60"/>
      <c r="DE20" s="60"/>
      <c r="DF20" s="60"/>
      <c r="DG20" s="60"/>
      <c r="DH20" s="60"/>
      <c r="DI20" s="60"/>
      <c r="DJ20" s="60"/>
      <c r="DK20" s="60"/>
      <c r="DL20" s="60"/>
      <c r="DM20" s="60"/>
      <c r="DN20" s="60"/>
      <c r="DO20" s="60"/>
      <c r="DP20" s="64">
        <v>10600</v>
      </c>
      <c r="DQ20" s="57">
        <v>10600</v>
      </c>
      <c r="DR20" s="57">
        <v>0</v>
      </c>
      <c r="DS20" s="57">
        <v>10600</v>
      </c>
      <c r="DT20" s="60"/>
      <c r="DU20" s="60"/>
      <c r="DV20" s="60"/>
      <c r="DW20" s="60"/>
      <c r="DX20" s="60">
        <v>15600</v>
      </c>
      <c r="DY20" s="60"/>
      <c r="DZ20" s="60"/>
      <c r="EA20" s="60"/>
      <c r="EB20" s="64"/>
      <c r="EC20" s="60"/>
      <c r="ED20" s="60"/>
      <c r="EE20" s="60"/>
      <c r="EF20" s="60"/>
      <c r="EG20" s="60"/>
      <c r="EH20" s="60">
        <v>-5000</v>
      </c>
      <c r="EI20" s="60"/>
      <c r="EJ20" s="60"/>
      <c r="EK20" s="60"/>
      <c r="EL20" s="60"/>
      <c r="EM20" s="60"/>
      <c r="EN20" s="60"/>
      <c r="EO20" s="60"/>
      <c r="EP20" s="60"/>
      <c r="EQ20" s="60"/>
      <c r="ER20" s="60"/>
      <c r="ES20" s="60"/>
      <c r="ET20" s="65"/>
      <c r="EU20" s="66"/>
      <c r="EV20" s="60"/>
      <c r="EW20" s="60"/>
      <c r="EX20" s="31">
        <v>0</v>
      </c>
      <c r="EY20" s="67"/>
      <c r="EZ20" s="64">
        <v>0</v>
      </c>
      <c r="FA20" s="57"/>
      <c r="FB20" s="57"/>
      <c r="FC20" s="57"/>
      <c r="FD20" s="57"/>
      <c r="FE20" s="64">
        <v>-4236.93</v>
      </c>
      <c r="FF20" s="57">
        <v>-4236.93</v>
      </c>
      <c r="FG20" s="57"/>
      <c r="FH20" s="56"/>
      <c r="FI20" s="64">
        <v>0</v>
      </c>
      <c r="FJ20" s="68">
        <v>0</v>
      </c>
      <c r="FK20" s="60"/>
      <c r="FL20" s="60"/>
      <c r="FM20" s="60"/>
      <c r="FN20" s="60"/>
      <c r="FO20" s="64">
        <v>0</v>
      </c>
      <c r="FP20" s="57"/>
      <c r="FQ20" s="57"/>
      <c r="FR20" s="64">
        <v>20000</v>
      </c>
      <c r="FS20" s="57">
        <v>20000</v>
      </c>
      <c r="FT20" s="57"/>
      <c r="FU20" s="60"/>
      <c r="FV20" s="60"/>
      <c r="FW20" s="60"/>
      <c r="FX20" s="60">
        <v>20000</v>
      </c>
      <c r="FY20" s="57"/>
      <c r="FZ20" s="57"/>
      <c r="GA20" s="57"/>
      <c r="GB20" s="57"/>
      <c r="GC20" s="57"/>
      <c r="GD20" s="60"/>
      <c r="GE20" s="57"/>
      <c r="GF20" s="69">
        <v>-6600</v>
      </c>
      <c r="GG20" s="16"/>
      <c r="GH20" s="21"/>
      <c r="GI20" s="21"/>
      <c r="GJ20" s="21"/>
      <c r="GK20" s="21">
        <v>0</v>
      </c>
      <c r="GL20" s="22"/>
      <c r="GM20" s="22"/>
      <c r="GN20" s="22"/>
      <c r="GO20" s="22"/>
      <c r="GP20" s="22"/>
      <c r="GQ20" s="22"/>
      <c r="GR20" s="22">
        <v>0</v>
      </c>
      <c r="GS20" s="22"/>
      <c r="GT20" s="80"/>
      <c r="GU20" s="80"/>
      <c r="GV20" s="80"/>
      <c r="GW20" s="22"/>
      <c r="GX20" s="80"/>
      <c r="GY20" s="22"/>
      <c r="GZ20" s="22">
        <v>55200</v>
      </c>
      <c r="HA20" s="22"/>
      <c r="HB20" s="22"/>
      <c r="HC20" s="80"/>
      <c r="HD20" s="22">
        <v>6553.7</v>
      </c>
      <c r="HE20" s="22"/>
      <c r="HF20" s="22"/>
      <c r="HG20" s="22"/>
      <c r="HH20" s="22"/>
      <c r="HI20" s="22"/>
      <c r="HJ20" s="22"/>
      <c r="HK20" s="22"/>
      <c r="HL20" s="22">
        <v>61753.7</v>
      </c>
      <c r="HM20" s="22"/>
      <c r="HN20" s="22"/>
      <c r="HO20" s="22"/>
      <c r="HP20" s="22"/>
      <c r="HQ20" s="22"/>
      <c r="HR20" s="80"/>
      <c r="HS20" s="22"/>
      <c r="HT20" s="22"/>
      <c r="HU20" s="22">
        <v>0</v>
      </c>
      <c r="HV20" s="22"/>
      <c r="HW20" s="22"/>
      <c r="HX20" s="22"/>
      <c r="HY20" s="22">
        <v>78000</v>
      </c>
      <c r="HZ20" s="22">
        <v>344000</v>
      </c>
      <c r="IA20" s="22">
        <v>34000</v>
      </c>
      <c r="IB20" s="22">
        <v>456000</v>
      </c>
      <c r="IC20" s="21"/>
      <c r="ID20" s="21"/>
      <c r="IE20" s="21">
        <v>0</v>
      </c>
      <c r="IF20" s="21"/>
      <c r="IG20" s="22">
        <v>-40000</v>
      </c>
      <c r="IH20" s="22"/>
      <c r="II20" s="22"/>
      <c r="IJ20" s="22"/>
      <c r="IK20" s="22"/>
      <c r="IL20" s="22">
        <v>0</v>
      </c>
      <c r="IM20" s="22"/>
      <c r="IN20" s="22">
        <v>-8936</v>
      </c>
      <c r="IO20" s="22"/>
      <c r="IP20" s="22">
        <v>-63194</v>
      </c>
      <c r="IQ20" s="22"/>
      <c r="IR20" s="22">
        <v>-224136</v>
      </c>
      <c r="IS20" s="22">
        <v>-296266</v>
      </c>
      <c r="IT20" s="80">
        <v>-74400</v>
      </c>
      <c r="IU20" s="80">
        <v>1430.8999999999999</v>
      </c>
      <c r="IV20" s="80">
        <v>-72969.100000000006</v>
      </c>
      <c r="IW20" s="80"/>
      <c r="IX20" s="80"/>
      <c r="IY20" s="80">
        <v>0</v>
      </c>
      <c r="IZ20" s="80"/>
      <c r="JA20" s="80"/>
      <c r="JB20" s="80">
        <v>0</v>
      </c>
      <c r="JC20" s="80">
        <v>0</v>
      </c>
      <c r="JD20" s="22"/>
      <c r="JE20" s="24"/>
      <c r="JF20" s="22">
        <v>0</v>
      </c>
      <c r="JG20" s="22"/>
      <c r="JH20" s="22"/>
      <c r="JI20" s="22"/>
      <c r="JJ20" s="22"/>
      <c r="JK20" s="22"/>
      <c r="JL20" s="22">
        <v>0</v>
      </c>
      <c r="JM20" s="22"/>
      <c r="JN20" s="22">
        <v>97024.38</v>
      </c>
      <c r="JO20" s="22">
        <v>475.62000000000035</v>
      </c>
      <c r="JP20" s="22">
        <v>29500</v>
      </c>
      <c r="JQ20" s="22">
        <v>127000</v>
      </c>
      <c r="JR20" s="80"/>
      <c r="JS20" s="80"/>
      <c r="JT20" s="80"/>
      <c r="JU20" s="80"/>
      <c r="JV20" s="80"/>
      <c r="JW20" s="80">
        <v>0</v>
      </c>
      <c r="JX20" s="80"/>
      <c r="JY20" s="80"/>
      <c r="JZ20" s="80"/>
      <c r="KA20" s="80"/>
      <c r="KB20" s="80"/>
      <c r="KC20" s="80">
        <v>0</v>
      </c>
      <c r="KD20" s="80"/>
      <c r="KE20" s="80"/>
      <c r="KF20" s="80"/>
      <c r="KG20" s="80"/>
      <c r="KH20" s="80">
        <v>0</v>
      </c>
      <c r="KI20" s="80">
        <v>0</v>
      </c>
      <c r="KJ20" s="80">
        <v>0</v>
      </c>
      <c r="KK20" s="80"/>
      <c r="KL20" s="80"/>
      <c r="KM20" s="80">
        <v>0</v>
      </c>
      <c r="KN20" s="80">
        <v>0</v>
      </c>
      <c r="KO20" s="80">
        <v>0</v>
      </c>
      <c r="KP20" s="80"/>
      <c r="KQ20" s="22">
        <v>0</v>
      </c>
      <c r="KR20" s="22">
        <v>235518.6</v>
      </c>
      <c r="KS20" s="22">
        <v>235518.6</v>
      </c>
      <c r="KT20" s="81">
        <v>228918.6</v>
      </c>
      <c r="KU20" s="81">
        <v>228918.6</v>
      </c>
      <c r="KV20" s="21"/>
      <c r="KW20" s="32">
        <v>-11</v>
      </c>
      <c r="KX20" s="32"/>
      <c r="KY20" s="32"/>
      <c r="KZ20" s="32"/>
      <c r="LA20" s="32"/>
      <c r="LB20" s="32">
        <v>-11</v>
      </c>
      <c r="LC20" s="32"/>
      <c r="LD20" s="32"/>
      <c r="LE20" s="32">
        <v>-11</v>
      </c>
      <c r="LF20" s="35"/>
      <c r="LG20" s="35"/>
      <c r="LH20" s="35"/>
      <c r="LI20" s="33">
        <v>0</v>
      </c>
      <c r="LJ20" s="33"/>
      <c r="LK20" s="33"/>
      <c r="LL20" s="33">
        <v>0</v>
      </c>
      <c r="LM20" s="22"/>
      <c r="LN20" s="22"/>
      <c r="LO20" s="22"/>
      <c r="LP20" s="22"/>
      <c r="LQ20" s="22"/>
      <c r="LR20" s="22"/>
      <c r="LS20" s="22"/>
      <c r="LT20" s="22"/>
      <c r="LU20" s="22"/>
      <c r="LV20" s="22"/>
      <c r="LW20" s="22"/>
      <c r="LX20" s="22"/>
      <c r="LY20" s="22"/>
      <c r="LZ20" s="22"/>
      <c r="MA20" s="22">
        <v>-11</v>
      </c>
      <c r="MB20" s="22">
        <v>0</v>
      </c>
      <c r="MC20" s="71"/>
      <c r="MD20" s="75">
        <v>16871632.690000001</v>
      </c>
      <c r="ME20" s="26">
        <v>98159.93</v>
      </c>
      <c r="MF20" s="27">
        <v>16969792.620000001</v>
      </c>
      <c r="MG20" s="37">
        <v>0</v>
      </c>
      <c r="MH20" s="37">
        <v>0</v>
      </c>
      <c r="MI20" s="37"/>
      <c r="MJ20" s="37">
        <v>0</v>
      </c>
      <c r="MK20" s="37"/>
      <c r="ML20" s="37">
        <v>-11</v>
      </c>
      <c r="MM20" s="37">
        <v>0</v>
      </c>
      <c r="MN20" s="37"/>
      <c r="MO20" s="37"/>
      <c r="MP20" s="37"/>
      <c r="MQ20" s="37"/>
      <c r="MR20" s="37">
        <v>0</v>
      </c>
      <c r="MS20" s="37">
        <v>0</v>
      </c>
      <c r="MT20" s="37">
        <v>-11</v>
      </c>
      <c r="MU20" s="39">
        <v>0</v>
      </c>
      <c r="MV20" s="37">
        <v>0</v>
      </c>
      <c r="MW20" s="37">
        <v>0</v>
      </c>
      <c r="MX20" s="37">
        <v>0</v>
      </c>
      <c r="MY20" s="37">
        <v>0</v>
      </c>
      <c r="MZ20" s="37">
        <v>0</v>
      </c>
      <c r="NA20" s="37">
        <v>-2363.0699999999997</v>
      </c>
      <c r="NB20" s="37">
        <v>0</v>
      </c>
      <c r="NC20" s="37">
        <v>0</v>
      </c>
      <c r="ND20" s="37"/>
      <c r="NE20" s="37"/>
      <c r="NF20" s="37">
        <v>0</v>
      </c>
      <c r="NG20" s="37">
        <v>-4236.93</v>
      </c>
      <c r="NH20" s="37">
        <v>0</v>
      </c>
      <c r="NI20" s="37">
        <v>-6600</v>
      </c>
      <c r="NJ20" s="37">
        <v>0</v>
      </c>
      <c r="NK20" s="37">
        <v>97500</v>
      </c>
      <c r="NL20" s="37">
        <v>0</v>
      </c>
      <c r="NM20" s="37">
        <v>0</v>
      </c>
      <c r="NN20" s="37">
        <v>29500</v>
      </c>
      <c r="NO20" s="37">
        <v>0</v>
      </c>
      <c r="NP20" s="37">
        <v>100534</v>
      </c>
      <c r="NQ20" s="37"/>
      <c r="NR20" s="37">
        <v>7984.5999999999995</v>
      </c>
      <c r="NS20" s="37">
        <v>0</v>
      </c>
      <c r="NT20" s="37">
        <v>0</v>
      </c>
      <c r="NU20" s="37"/>
      <c r="NV20" s="37"/>
      <c r="NW20" s="37"/>
      <c r="NX20" s="37">
        <v>235518.6</v>
      </c>
      <c r="NY20" s="37">
        <v>235518.6</v>
      </c>
      <c r="NZ20" s="37">
        <v>0</v>
      </c>
      <c r="OA20" s="37">
        <v>0</v>
      </c>
      <c r="OB20" s="37">
        <v>0</v>
      </c>
      <c r="OC20" s="37">
        <v>97500</v>
      </c>
      <c r="OD20" s="37">
        <v>0</v>
      </c>
      <c r="OE20" s="37">
        <v>0</v>
      </c>
      <c r="OF20" s="37">
        <v>29500</v>
      </c>
      <c r="OG20" s="37">
        <v>0</v>
      </c>
      <c r="OH20" s="37">
        <v>98159.93</v>
      </c>
      <c r="OI20" s="37">
        <v>0</v>
      </c>
      <c r="OJ20" s="37">
        <v>98159.93</v>
      </c>
      <c r="OK20" s="37">
        <v>7984.5999999999995</v>
      </c>
      <c r="OL20" s="37">
        <v>0</v>
      </c>
      <c r="OM20" s="37">
        <v>0</v>
      </c>
      <c r="ON20" s="37">
        <v>0</v>
      </c>
      <c r="OO20" s="40">
        <v>-4236.93</v>
      </c>
      <c r="OP20" s="40">
        <v>0</v>
      </c>
      <c r="OQ20" s="40">
        <v>0</v>
      </c>
      <c r="OR20" s="14">
        <v>228907.59999999998</v>
      </c>
      <c r="OS20" s="14">
        <v>0</v>
      </c>
      <c r="OT20" s="14">
        <v>0</v>
      </c>
      <c r="OU20" s="14">
        <v>228907.59999999998</v>
      </c>
      <c r="OV20" s="14"/>
      <c r="OW20" s="14"/>
      <c r="OX20" s="26">
        <v>98159.93</v>
      </c>
      <c r="OY20" s="47">
        <v>98159.93</v>
      </c>
      <c r="OZ20" s="14">
        <v>0</v>
      </c>
      <c r="PA20" s="28">
        <v>0</v>
      </c>
      <c r="PB20" s="1">
        <v>0</v>
      </c>
      <c r="PC20" s="1">
        <v>0</v>
      </c>
      <c r="PD20" s="1">
        <v>0</v>
      </c>
      <c r="PE20" s="1">
        <v>98159.93</v>
      </c>
      <c r="PF20" s="1">
        <v>11</v>
      </c>
      <c r="QB20" s="1">
        <v>1430.8999999999999</v>
      </c>
      <c r="QC20" s="1">
        <v>1430.8999999999999</v>
      </c>
      <c r="QE20" s="1">
        <v>0</v>
      </c>
      <c r="QG20" s="1">
        <v>0</v>
      </c>
      <c r="QH20" s="1">
        <v>0</v>
      </c>
      <c r="QX20" s="28"/>
      <c r="QY20" s="1">
        <v>-32963.07</v>
      </c>
      <c r="QZ20" s="1">
        <v>0</v>
      </c>
      <c r="RA20" s="1">
        <v>-270466</v>
      </c>
      <c r="RC20" s="1">
        <v>78000</v>
      </c>
      <c r="RF20" s="1">
        <v>3747.6699999999992</v>
      </c>
      <c r="RG20" s="1">
        <v>344000</v>
      </c>
      <c r="RK20" s="14"/>
      <c r="RL20" s="14"/>
      <c r="RM20" s="14"/>
      <c r="RT20" s="1">
        <v>55200</v>
      </c>
      <c r="RU20" s="1">
        <v>6553.7</v>
      </c>
      <c r="RV20" s="1">
        <v>0</v>
      </c>
      <c r="RW20" s="1">
        <v>61753.7</v>
      </c>
      <c r="TP20" s="1">
        <v>0</v>
      </c>
      <c r="TQ20" s="1">
        <v>-281066</v>
      </c>
      <c r="TS20" s="1">
        <v>78000</v>
      </c>
      <c r="TV20" s="1">
        <v>7984.5999999999995</v>
      </c>
      <c r="TW20" s="1">
        <v>344000</v>
      </c>
    </row>
    <row r="21" spans="1:543" ht="15.75" customHeight="1" x14ac:dyDescent="0.25">
      <c r="A21" s="11" t="s">
        <v>27</v>
      </c>
      <c r="B21" s="106" t="s">
        <v>292</v>
      </c>
      <c r="C21" s="60">
        <v>0</v>
      </c>
      <c r="D21" s="60"/>
      <c r="E21" s="60"/>
      <c r="F21" s="60">
        <v>0</v>
      </c>
      <c r="G21" s="60"/>
      <c r="H21" s="60">
        <v>0</v>
      </c>
      <c r="I21" s="60"/>
      <c r="J21" s="60"/>
      <c r="K21" s="60"/>
      <c r="L21" s="60"/>
      <c r="M21" s="60">
        <v>0</v>
      </c>
      <c r="N21" s="60"/>
      <c r="O21" s="60"/>
      <c r="P21" s="60"/>
      <c r="Q21" s="60"/>
      <c r="R21" s="60">
        <v>0</v>
      </c>
      <c r="S21" s="60">
        <v>0</v>
      </c>
      <c r="T21" s="60">
        <v>0</v>
      </c>
      <c r="U21" s="60">
        <v>0</v>
      </c>
      <c r="V21" s="60">
        <v>0</v>
      </c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>
        <v>0</v>
      </c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>
        <v>0</v>
      </c>
      <c r="AV21" s="60">
        <v>0</v>
      </c>
      <c r="AW21" s="60">
        <v>0</v>
      </c>
      <c r="AX21" s="60"/>
      <c r="AY21" s="60"/>
      <c r="AZ21" s="60"/>
      <c r="BA21" s="60"/>
      <c r="BB21" s="60"/>
      <c r="BC21" s="60"/>
      <c r="BD21" s="60"/>
      <c r="BE21" s="60"/>
      <c r="BF21" s="60"/>
      <c r="BG21" s="63">
        <v>0</v>
      </c>
      <c r="BH21" s="57">
        <v>0</v>
      </c>
      <c r="BI21" s="60"/>
      <c r="BJ21" s="60"/>
      <c r="BK21" s="60">
        <v>0</v>
      </c>
      <c r="BL21" s="57"/>
      <c r="BM21" s="57"/>
      <c r="BN21" s="64">
        <v>0</v>
      </c>
      <c r="BO21" s="57"/>
      <c r="BP21" s="57"/>
      <c r="BQ21" s="64"/>
      <c r="BR21" s="64">
        <v>0</v>
      </c>
      <c r="BS21" s="60"/>
      <c r="BT21" s="57"/>
      <c r="BU21" s="57">
        <v>0</v>
      </c>
      <c r="BV21" s="60"/>
      <c r="BW21" s="60"/>
      <c r="BX21" s="60"/>
      <c r="BY21" s="60"/>
      <c r="BZ21" s="60"/>
      <c r="CA21" s="60"/>
      <c r="CB21" s="64">
        <v>0</v>
      </c>
      <c r="CC21" s="57">
        <v>0</v>
      </c>
      <c r="CD21" s="60"/>
      <c r="CE21" s="60"/>
      <c r="CF21" s="60"/>
      <c r="CG21" s="60"/>
      <c r="CH21" s="60"/>
      <c r="CI21" s="60"/>
      <c r="CJ21" s="60"/>
      <c r="CK21" s="60"/>
      <c r="CL21" s="60"/>
      <c r="CM21" s="60"/>
      <c r="CN21" s="60"/>
      <c r="CO21" s="60"/>
      <c r="CP21" s="60"/>
      <c r="CQ21" s="60"/>
      <c r="CR21" s="60"/>
      <c r="CS21" s="60"/>
      <c r="CT21" s="60"/>
      <c r="CU21" s="60"/>
      <c r="CV21" s="60"/>
      <c r="CW21" s="60"/>
      <c r="CX21" s="60"/>
      <c r="CY21" s="60"/>
      <c r="CZ21" s="60"/>
      <c r="DA21" s="64"/>
      <c r="DB21" s="60"/>
      <c r="DC21" s="60"/>
      <c r="DD21" s="60"/>
      <c r="DE21" s="60"/>
      <c r="DF21" s="60"/>
      <c r="DG21" s="60"/>
      <c r="DH21" s="60"/>
      <c r="DI21" s="60"/>
      <c r="DJ21" s="60"/>
      <c r="DK21" s="60"/>
      <c r="DL21" s="60"/>
      <c r="DM21" s="60"/>
      <c r="DN21" s="60"/>
      <c r="DO21" s="60"/>
      <c r="DP21" s="64">
        <v>0</v>
      </c>
      <c r="DQ21" s="57">
        <v>0</v>
      </c>
      <c r="DR21" s="57">
        <v>0</v>
      </c>
      <c r="DS21" s="57">
        <v>0</v>
      </c>
      <c r="DT21" s="60"/>
      <c r="DU21" s="60"/>
      <c r="DV21" s="60"/>
      <c r="DW21" s="60"/>
      <c r="DX21" s="60"/>
      <c r="DY21" s="60"/>
      <c r="DZ21" s="60"/>
      <c r="EA21" s="60"/>
      <c r="EB21" s="64"/>
      <c r="EC21" s="60"/>
      <c r="ED21" s="60"/>
      <c r="EE21" s="60"/>
      <c r="EF21" s="60"/>
      <c r="EG21" s="60"/>
      <c r="EH21" s="60"/>
      <c r="EI21" s="60"/>
      <c r="EJ21" s="60"/>
      <c r="EK21" s="60"/>
      <c r="EL21" s="60"/>
      <c r="EM21" s="60"/>
      <c r="EN21" s="60"/>
      <c r="EO21" s="60"/>
      <c r="EP21" s="60"/>
      <c r="EQ21" s="60"/>
      <c r="ER21" s="60"/>
      <c r="ES21" s="60"/>
      <c r="ET21" s="65"/>
      <c r="EU21" s="66"/>
      <c r="EV21" s="60"/>
      <c r="EW21" s="60"/>
      <c r="EX21" s="31">
        <v>0</v>
      </c>
      <c r="EY21" s="67"/>
      <c r="EZ21" s="64">
        <v>0</v>
      </c>
      <c r="FA21" s="57"/>
      <c r="FB21" s="57"/>
      <c r="FC21" s="57"/>
      <c r="FD21" s="57"/>
      <c r="FE21" s="64">
        <v>0</v>
      </c>
      <c r="FF21" s="57"/>
      <c r="FG21" s="57"/>
      <c r="FH21" s="56"/>
      <c r="FI21" s="64">
        <v>0</v>
      </c>
      <c r="FJ21" s="68">
        <v>0</v>
      </c>
      <c r="FK21" s="60"/>
      <c r="FL21" s="60"/>
      <c r="FM21" s="60"/>
      <c r="FN21" s="60"/>
      <c r="FO21" s="64">
        <v>0</v>
      </c>
      <c r="FP21" s="57"/>
      <c r="FQ21" s="57"/>
      <c r="FR21" s="64">
        <v>0</v>
      </c>
      <c r="FS21" s="57">
        <v>0</v>
      </c>
      <c r="FT21" s="57"/>
      <c r="FU21" s="60"/>
      <c r="FV21" s="60"/>
      <c r="FW21" s="60"/>
      <c r="FX21" s="60"/>
      <c r="FY21" s="57"/>
      <c r="FZ21" s="57"/>
      <c r="GA21" s="57"/>
      <c r="GB21" s="57"/>
      <c r="GC21" s="57"/>
      <c r="GD21" s="60"/>
      <c r="GE21" s="57"/>
      <c r="GF21" s="69">
        <v>0</v>
      </c>
      <c r="GG21" s="16"/>
      <c r="GH21" s="21"/>
      <c r="GI21" s="21"/>
      <c r="GJ21" s="21"/>
      <c r="GK21" s="21">
        <v>0</v>
      </c>
      <c r="GL21" s="22"/>
      <c r="GM21" s="22"/>
      <c r="GN21" s="22"/>
      <c r="GO21" s="22"/>
      <c r="GP21" s="22"/>
      <c r="GQ21" s="22"/>
      <c r="GR21" s="22">
        <v>0</v>
      </c>
      <c r="GS21" s="22"/>
      <c r="GT21" s="80"/>
      <c r="GU21" s="80"/>
      <c r="GV21" s="80"/>
      <c r="GW21" s="22"/>
      <c r="GX21" s="80"/>
      <c r="GY21" s="22"/>
      <c r="GZ21" s="22">
        <v>-55200</v>
      </c>
      <c r="HA21" s="22"/>
      <c r="HB21" s="22"/>
      <c r="HC21" s="80"/>
      <c r="HD21" s="22"/>
      <c r="HE21" s="22"/>
      <c r="HF21" s="22"/>
      <c r="HG21" s="22"/>
      <c r="HH21" s="22"/>
      <c r="HI21" s="22"/>
      <c r="HJ21" s="22"/>
      <c r="HK21" s="22"/>
      <c r="HL21" s="22">
        <v>-55200</v>
      </c>
      <c r="HM21" s="22"/>
      <c r="HN21" s="22"/>
      <c r="HO21" s="22"/>
      <c r="HP21" s="22"/>
      <c r="HQ21" s="22"/>
      <c r="HR21" s="80"/>
      <c r="HS21" s="22"/>
      <c r="HT21" s="22"/>
      <c r="HU21" s="22">
        <v>0</v>
      </c>
      <c r="HV21" s="22"/>
      <c r="HW21" s="22"/>
      <c r="HX21" s="22"/>
      <c r="HY21" s="22"/>
      <c r="HZ21" s="22"/>
      <c r="IA21" s="22"/>
      <c r="IB21" s="22">
        <v>0</v>
      </c>
      <c r="IC21" s="21"/>
      <c r="ID21" s="21"/>
      <c r="IE21" s="21">
        <v>0</v>
      </c>
      <c r="IF21" s="21"/>
      <c r="IG21" s="22"/>
      <c r="IH21" s="22"/>
      <c r="II21" s="22"/>
      <c r="IJ21" s="22"/>
      <c r="IK21" s="22"/>
      <c r="IL21" s="22">
        <v>0</v>
      </c>
      <c r="IM21" s="22"/>
      <c r="IN21" s="22"/>
      <c r="IO21" s="22"/>
      <c r="IP21" s="22"/>
      <c r="IQ21" s="22"/>
      <c r="IR21" s="22"/>
      <c r="IS21" s="22">
        <v>0</v>
      </c>
      <c r="IT21" s="80">
        <v>57459.7</v>
      </c>
      <c r="IU21" s="80"/>
      <c r="IV21" s="80">
        <v>57459.7</v>
      </c>
      <c r="IW21" s="80"/>
      <c r="IX21" s="80"/>
      <c r="IY21" s="80">
        <v>0</v>
      </c>
      <c r="IZ21" s="80"/>
      <c r="JA21" s="80"/>
      <c r="JB21" s="80">
        <v>0</v>
      </c>
      <c r="JC21" s="80">
        <v>0</v>
      </c>
      <c r="JD21" s="22"/>
      <c r="JE21" s="24"/>
      <c r="JF21" s="22">
        <v>0</v>
      </c>
      <c r="JG21" s="22"/>
      <c r="JH21" s="22"/>
      <c r="JI21" s="22"/>
      <c r="JJ21" s="22"/>
      <c r="JK21" s="22"/>
      <c r="JL21" s="22">
        <v>0</v>
      </c>
      <c r="JM21" s="22"/>
      <c r="JN21" s="22"/>
      <c r="JO21" s="22"/>
      <c r="JP21" s="22"/>
      <c r="JQ21" s="22">
        <v>0</v>
      </c>
      <c r="JR21" s="80"/>
      <c r="JS21" s="80"/>
      <c r="JT21" s="80"/>
      <c r="JU21" s="80"/>
      <c r="JV21" s="80"/>
      <c r="JW21" s="80">
        <v>0</v>
      </c>
      <c r="JX21" s="80"/>
      <c r="JY21" s="80"/>
      <c r="JZ21" s="80"/>
      <c r="KA21" s="80"/>
      <c r="KB21" s="80"/>
      <c r="KC21" s="80">
        <v>0</v>
      </c>
      <c r="KD21" s="80"/>
      <c r="KE21" s="80"/>
      <c r="KF21" s="80"/>
      <c r="KG21" s="80"/>
      <c r="KH21" s="80">
        <v>0</v>
      </c>
      <c r="KI21" s="80">
        <v>0</v>
      </c>
      <c r="KJ21" s="80">
        <v>0</v>
      </c>
      <c r="KK21" s="80"/>
      <c r="KL21" s="80"/>
      <c r="KM21" s="80">
        <v>0</v>
      </c>
      <c r="KN21" s="80">
        <v>0</v>
      </c>
      <c r="KO21" s="80">
        <v>0</v>
      </c>
      <c r="KP21" s="80"/>
      <c r="KQ21" s="22">
        <v>0</v>
      </c>
      <c r="KR21" s="22">
        <v>2259.6999999999971</v>
      </c>
      <c r="KS21" s="22">
        <v>2259.6999999999971</v>
      </c>
      <c r="KT21" s="81">
        <v>2259.6999999999971</v>
      </c>
      <c r="KU21" s="81">
        <v>2259.6999999999971</v>
      </c>
      <c r="KV21" s="21"/>
      <c r="KW21" s="32">
        <v>0</v>
      </c>
      <c r="KX21" s="32"/>
      <c r="KY21" s="32"/>
      <c r="KZ21" s="32"/>
      <c r="LA21" s="32"/>
      <c r="LB21" s="32"/>
      <c r="LC21" s="32"/>
      <c r="LD21" s="32"/>
      <c r="LE21" s="32">
        <v>0</v>
      </c>
      <c r="LF21" s="35"/>
      <c r="LG21" s="35"/>
      <c r="LH21" s="35"/>
      <c r="LI21" s="33">
        <v>0</v>
      </c>
      <c r="LJ21" s="33"/>
      <c r="LK21" s="33"/>
      <c r="LL21" s="33">
        <v>0</v>
      </c>
      <c r="LM21" s="22"/>
      <c r="LN21" s="22"/>
      <c r="LO21" s="22"/>
      <c r="LP21" s="22"/>
      <c r="LQ21" s="22"/>
      <c r="LR21" s="22"/>
      <c r="LS21" s="22"/>
      <c r="LT21" s="22"/>
      <c r="LU21" s="22"/>
      <c r="LV21" s="22"/>
      <c r="LW21" s="22"/>
      <c r="LX21" s="22"/>
      <c r="LY21" s="22"/>
      <c r="LZ21" s="22"/>
      <c r="MA21" s="22"/>
      <c r="MB21" s="22">
        <v>0</v>
      </c>
      <c r="MC21" s="71"/>
      <c r="MD21" s="75">
        <v>16969792.620000001</v>
      </c>
      <c r="ME21" s="26">
        <v>2259.6999999999971</v>
      </c>
      <c r="MF21" s="27">
        <v>16972052.32</v>
      </c>
      <c r="MG21" s="37">
        <v>0</v>
      </c>
      <c r="MH21" s="37">
        <v>0</v>
      </c>
      <c r="MI21" s="37"/>
      <c r="MJ21" s="37">
        <v>0</v>
      </c>
      <c r="MK21" s="37"/>
      <c r="ML21" s="37">
        <v>0</v>
      </c>
      <c r="MM21" s="37">
        <v>0</v>
      </c>
      <c r="MN21" s="37"/>
      <c r="MO21" s="37"/>
      <c r="MP21" s="37"/>
      <c r="MQ21" s="37"/>
      <c r="MR21" s="37">
        <v>0</v>
      </c>
      <c r="MS21" s="37">
        <v>0</v>
      </c>
      <c r="MT21" s="37">
        <v>0</v>
      </c>
      <c r="MU21" s="39">
        <v>0</v>
      </c>
      <c r="MV21" s="37">
        <v>0</v>
      </c>
      <c r="MW21" s="37">
        <v>0</v>
      </c>
      <c r="MX21" s="37">
        <v>0</v>
      </c>
      <c r="MY21" s="37">
        <v>0</v>
      </c>
      <c r="MZ21" s="37">
        <v>0</v>
      </c>
      <c r="NA21" s="37">
        <v>0</v>
      </c>
      <c r="NB21" s="37">
        <v>0</v>
      </c>
      <c r="NC21" s="37">
        <v>0</v>
      </c>
      <c r="ND21" s="37"/>
      <c r="NE21" s="37"/>
      <c r="NF21" s="37">
        <v>0</v>
      </c>
      <c r="NG21" s="37">
        <v>0</v>
      </c>
      <c r="NH21" s="37">
        <v>0</v>
      </c>
      <c r="NI21" s="37">
        <v>0</v>
      </c>
      <c r="NJ21" s="37">
        <v>0</v>
      </c>
      <c r="NK21" s="37">
        <v>0</v>
      </c>
      <c r="NL21" s="37">
        <v>0</v>
      </c>
      <c r="NM21" s="37">
        <v>0</v>
      </c>
      <c r="NN21" s="37">
        <v>0</v>
      </c>
      <c r="NO21" s="37">
        <v>0</v>
      </c>
      <c r="NP21" s="37">
        <v>2259.6999999999971</v>
      </c>
      <c r="NQ21" s="37"/>
      <c r="NR21" s="37">
        <v>0</v>
      </c>
      <c r="NS21" s="37">
        <v>0</v>
      </c>
      <c r="NT21" s="37">
        <v>0</v>
      </c>
      <c r="NU21" s="37"/>
      <c r="NV21" s="37"/>
      <c r="NW21" s="37"/>
      <c r="NX21" s="37">
        <v>2259.6999999999971</v>
      </c>
      <c r="NY21" s="37">
        <v>2259.6999999999971</v>
      </c>
      <c r="NZ21" s="37">
        <v>0</v>
      </c>
      <c r="OA21" s="37">
        <v>0</v>
      </c>
      <c r="OB21" s="37">
        <v>0</v>
      </c>
      <c r="OC21" s="37">
        <v>0</v>
      </c>
      <c r="OD21" s="37">
        <v>0</v>
      </c>
      <c r="OE21" s="37">
        <v>0</v>
      </c>
      <c r="OF21" s="37">
        <v>0</v>
      </c>
      <c r="OG21" s="37">
        <v>0</v>
      </c>
      <c r="OH21" s="37">
        <v>2259.6999999999971</v>
      </c>
      <c r="OI21" s="37">
        <v>0</v>
      </c>
      <c r="OJ21" s="37">
        <v>2259.6999999999971</v>
      </c>
      <c r="OK21" s="37">
        <v>0</v>
      </c>
      <c r="OL21" s="37">
        <v>0</v>
      </c>
      <c r="OM21" s="37">
        <v>0</v>
      </c>
      <c r="ON21" s="37">
        <v>0</v>
      </c>
      <c r="OO21" s="40">
        <v>0</v>
      </c>
      <c r="OP21" s="40">
        <v>0</v>
      </c>
      <c r="OQ21" s="40">
        <v>0</v>
      </c>
      <c r="OR21" s="14">
        <v>2259.6999999999971</v>
      </c>
      <c r="OS21" s="14">
        <v>0</v>
      </c>
      <c r="OT21" s="14">
        <v>0</v>
      </c>
      <c r="OU21" s="14">
        <v>2259.6999999999971</v>
      </c>
      <c r="OV21" s="14"/>
      <c r="OW21" s="14"/>
      <c r="OX21" s="26">
        <v>2259.6999999999971</v>
      </c>
      <c r="OY21" s="47">
        <v>2259.6999999999971</v>
      </c>
      <c r="OZ21" s="14">
        <v>0</v>
      </c>
      <c r="PA21" s="28">
        <v>0</v>
      </c>
      <c r="PB21" s="1">
        <v>0</v>
      </c>
      <c r="PC21" s="1">
        <v>0</v>
      </c>
      <c r="PD21" s="1">
        <v>0</v>
      </c>
      <c r="PE21" s="1">
        <v>2259.6999999999971</v>
      </c>
      <c r="PF21" s="1">
        <v>0</v>
      </c>
      <c r="QB21" s="1">
        <v>0</v>
      </c>
      <c r="QC21" s="1">
        <v>0</v>
      </c>
      <c r="QE21" s="1">
        <v>0</v>
      </c>
      <c r="QG21" s="1">
        <v>0</v>
      </c>
      <c r="QH21" s="1">
        <v>0</v>
      </c>
      <c r="QX21" s="28"/>
      <c r="QY21" s="1">
        <v>0</v>
      </c>
      <c r="QZ21" s="1">
        <v>0</v>
      </c>
      <c r="RA21" s="1">
        <v>-55200</v>
      </c>
      <c r="RC21" s="1">
        <v>0</v>
      </c>
      <c r="RF21" s="1">
        <v>0</v>
      </c>
      <c r="RG21" s="1">
        <v>0</v>
      </c>
      <c r="RK21" s="14"/>
      <c r="RL21" s="14"/>
      <c r="RM21" s="14"/>
      <c r="RT21" s="1">
        <v>-55200</v>
      </c>
      <c r="RU21" s="1">
        <v>0</v>
      </c>
      <c r="RV21" s="1">
        <v>0</v>
      </c>
      <c r="RW21" s="1">
        <v>-55200</v>
      </c>
      <c r="TP21" s="1">
        <v>0</v>
      </c>
      <c r="TQ21" s="1">
        <v>-55200</v>
      </c>
      <c r="TS21" s="1">
        <v>0</v>
      </c>
      <c r="TV21" s="1">
        <v>0</v>
      </c>
      <c r="TW21" s="1">
        <v>0</v>
      </c>
    </row>
    <row r="22" spans="1:543" ht="15.75" x14ac:dyDescent="0.25">
      <c r="A22" s="11" t="s">
        <v>27</v>
      </c>
      <c r="B22" s="12" t="s">
        <v>293</v>
      </c>
      <c r="C22" s="60">
        <v>-4211.16</v>
      </c>
      <c r="D22" s="60">
        <v>-4211.16</v>
      </c>
      <c r="E22" s="60"/>
      <c r="F22" s="60">
        <v>0</v>
      </c>
      <c r="G22" s="60"/>
      <c r="H22" s="60">
        <v>4211.16</v>
      </c>
      <c r="I22" s="60">
        <v>4211.16</v>
      </c>
      <c r="J22" s="60"/>
      <c r="K22" s="60"/>
      <c r="L22" s="60"/>
      <c r="M22" s="60">
        <v>0</v>
      </c>
      <c r="N22" s="60"/>
      <c r="O22" s="60"/>
      <c r="P22" s="60"/>
      <c r="Q22" s="60"/>
      <c r="R22" s="60">
        <v>0</v>
      </c>
      <c r="S22" s="60">
        <v>0</v>
      </c>
      <c r="T22" s="60">
        <v>0</v>
      </c>
      <c r="U22" s="60">
        <v>0</v>
      </c>
      <c r="V22" s="60">
        <v>0</v>
      </c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>
        <v>0</v>
      </c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>
        <v>0</v>
      </c>
      <c r="AV22" s="60">
        <v>0</v>
      </c>
      <c r="AW22" s="60">
        <v>0</v>
      </c>
      <c r="AX22" s="60"/>
      <c r="AY22" s="60"/>
      <c r="AZ22" s="60"/>
      <c r="BA22" s="60"/>
      <c r="BB22" s="60"/>
      <c r="BC22" s="60"/>
      <c r="BD22" s="60"/>
      <c r="BE22" s="60"/>
      <c r="BF22" s="60"/>
      <c r="BG22" s="63">
        <v>0</v>
      </c>
      <c r="BH22" s="57">
        <v>0</v>
      </c>
      <c r="BI22" s="60"/>
      <c r="BJ22" s="60"/>
      <c r="BK22" s="60">
        <v>0</v>
      </c>
      <c r="BL22" s="57"/>
      <c r="BM22" s="57"/>
      <c r="BN22" s="64">
        <v>0</v>
      </c>
      <c r="BO22" s="57"/>
      <c r="BP22" s="57"/>
      <c r="BQ22" s="64"/>
      <c r="BR22" s="64">
        <v>0</v>
      </c>
      <c r="BS22" s="60"/>
      <c r="BT22" s="57"/>
      <c r="BU22" s="57">
        <v>0</v>
      </c>
      <c r="BV22" s="60"/>
      <c r="BW22" s="60"/>
      <c r="BX22" s="60"/>
      <c r="BY22" s="60"/>
      <c r="BZ22" s="60"/>
      <c r="CA22" s="60"/>
      <c r="CB22" s="64">
        <v>31</v>
      </c>
      <c r="CC22" s="57">
        <v>31</v>
      </c>
      <c r="CD22" s="60"/>
      <c r="CE22" s="60"/>
      <c r="CF22" s="60"/>
      <c r="CG22" s="60"/>
      <c r="CH22" s="60"/>
      <c r="CI22" s="60"/>
      <c r="CJ22" s="60"/>
      <c r="CK22" s="60"/>
      <c r="CL22" s="60"/>
      <c r="CM22" s="60"/>
      <c r="CN22" s="60"/>
      <c r="CO22" s="60"/>
      <c r="CP22" s="60"/>
      <c r="CQ22" s="60"/>
      <c r="CR22" s="60"/>
      <c r="CS22" s="60"/>
      <c r="CT22" s="60">
        <v>31</v>
      </c>
      <c r="CU22" s="60"/>
      <c r="CV22" s="60"/>
      <c r="CW22" s="60"/>
      <c r="CX22" s="60"/>
      <c r="CY22" s="60"/>
      <c r="CZ22" s="60"/>
      <c r="DA22" s="64"/>
      <c r="DB22" s="60"/>
      <c r="DC22" s="60"/>
      <c r="DD22" s="60"/>
      <c r="DE22" s="60"/>
      <c r="DF22" s="60"/>
      <c r="DG22" s="60"/>
      <c r="DH22" s="60"/>
      <c r="DI22" s="60"/>
      <c r="DJ22" s="60"/>
      <c r="DK22" s="60"/>
      <c r="DL22" s="60"/>
      <c r="DM22" s="60"/>
      <c r="DN22" s="60"/>
      <c r="DO22" s="60"/>
      <c r="DP22" s="64">
        <v>0</v>
      </c>
      <c r="DQ22" s="57">
        <v>0</v>
      </c>
      <c r="DR22" s="57">
        <v>0</v>
      </c>
      <c r="DS22" s="57">
        <v>0</v>
      </c>
      <c r="DT22" s="60"/>
      <c r="DU22" s="60"/>
      <c r="DV22" s="60"/>
      <c r="DW22" s="60"/>
      <c r="DX22" s="60"/>
      <c r="DY22" s="60"/>
      <c r="DZ22" s="60"/>
      <c r="EA22" s="60"/>
      <c r="EB22" s="64"/>
      <c r="EC22" s="60"/>
      <c r="ED22" s="60"/>
      <c r="EE22" s="60"/>
      <c r="EF22" s="60"/>
      <c r="EG22" s="60"/>
      <c r="EH22" s="60"/>
      <c r="EI22" s="60"/>
      <c r="EJ22" s="60"/>
      <c r="EK22" s="60"/>
      <c r="EL22" s="60"/>
      <c r="EM22" s="60"/>
      <c r="EN22" s="60"/>
      <c r="EO22" s="60"/>
      <c r="EP22" s="60"/>
      <c r="EQ22" s="60"/>
      <c r="ER22" s="60"/>
      <c r="ES22" s="60"/>
      <c r="ET22" s="65"/>
      <c r="EU22" s="66"/>
      <c r="EV22" s="60"/>
      <c r="EW22" s="60"/>
      <c r="EX22" s="31">
        <v>0</v>
      </c>
      <c r="EY22" s="67"/>
      <c r="EZ22" s="64">
        <v>0</v>
      </c>
      <c r="FA22" s="57"/>
      <c r="FB22" s="57"/>
      <c r="FC22" s="57"/>
      <c r="FD22" s="57"/>
      <c r="FE22" s="64">
        <v>-31</v>
      </c>
      <c r="FF22" s="57">
        <v>-31</v>
      </c>
      <c r="FG22" s="57"/>
      <c r="FH22" s="56"/>
      <c r="FI22" s="64">
        <v>0</v>
      </c>
      <c r="FJ22" s="68">
        <v>0</v>
      </c>
      <c r="FK22" s="60"/>
      <c r="FL22" s="60"/>
      <c r="FM22" s="60"/>
      <c r="FN22" s="60"/>
      <c r="FO22" s="64">
        <v>0</v>
      </c>
      <c r="FP22" s="57"/>
      <c r="FQ22" s="57"/>
      <c r="FR22" s="64">
        <v>0</v>
      </c>
      <c r="FS22" s="57">
        <v>0</v>
      </c>
      <c r="FT22" s="57"/>
      <c r="FU22" s="60"/>
      <c r="FV22" s="60"/>
      <c r="FW22" s="60"/>
      <c r="FX22" s="60"/>
      <c r="FY22" s="57"/>
      <c r="FZ22" s="57"/>
      <c r="GA22" s="57"/>
      <c r="GB22" s="57"/>
      <c r="GC22" s="57"/>
      <c r="GD22" s="60"/>
      <c r="GE22" s="57"/>
      <c r="GF22" s="69">
        <v>0</v>
      </c>
      <c r="GG22" s="16"/>
      <c r="GH22" s="21"/>
      <c r="GI22" s="21"/>
      <c r="GJ22" s="21"/>
      <c r="GK22" s="21">
        <v>0</v>
      </c>
      <c r="GL22" s="22"/>
      <c r="GM22" s="22"/>
      <c r="GN22" s="22"/>
      <c r="GO22" s="22"/>
      <c r="GP22" s="22"/>
      <c r="GQ22" s="22"/>
      <c r="GR22" s="22">
        <v>0</v>
      </c>
      <c r="GS22" s="22"/>
      <c r="GT22" s="80"/>
      <c r="GU22" s="80"/>
      <c r="GV22" s="80"/>
      <c r="GW22" s="22"/>
      <c r="GX22" s="80"/>
      <c r="GY22" s="22"/>
      <c r="GZ22" s="22"/>
      <c r="HA22" s="22"/>
      <c r="HB22" s="22"/>
      <c r="HC22" s="80"/>
      <c r="HD22" s="22"/>
      <c r="HE22" s="22"/>
      <c r="HF22" s="22"/>
      <c r="HG22" s="22"/>
      <c r="HH22" s="22"/>
      <c r="HI22" s="22"/>
      <c r="HJ22" s="22"/>
      <c r="HK22" s="22"/>
      <c r="HL22" s="22">
        <v>0</v>
      </c>
      <c r="HM22" s="22"/>
      <c r="HN22" s="22"/>
      <c r="HO22" s="22"/>
      <c r="HP22" s="22"/>
      <c r="HQ22" s="22"/>
      <c r="HR22" s="80"/>
      <c r="HS22" s="22"/>
      <c r="HT22" s="22"/>
      <c r="HU22" s="22">
        <v>0</v>
      </c>
      <c r="HV22" s="22"/>
      <c r="HW22" s="22"/>
      <c r="HX22" s="22"/>
      <c r="HY22" s="22"/>
      <c r="HZ22" s="22"/>
      <c r="IA22" s="22"/>
      <c r="IB22" s="22">
        <v>0</v>
      </c>
      <c r="IC22" s="21"/>
      <c r="ID22" s="21"/>
      <c r="IE22" s="21">
        <v>0</v>
      </c>
      <c r="IF22" s="21"/>
      <c r="IG22" s="22"/>
      <c r="IH22" s="22"/>
      <c r="II22" s="22"/>
      <c r="IJ22" s="22"/>
      <c r="IK22" s="22"/>
      <c r="IL22" s="22">
        <v>0</v>
      </c>
      <c r="IM22" s="22"/>
      <c r="IN22" s="22"/>
      <c r="IO22" s="22"/>
      <c r="IP22" s="22"/>
      <c r="IQ22" s="22"/>
      <c r="IR22" s="22"/>
      <c r="IS22" s="22">
        <v>0</v>
      </c>
      <c r="IT22" s="80"/>
      <c r="IU22" s="80"/>
      <c r="IV22" s="80">
        <v>0</v>
      </c>
      <c r="IW22" s="80"/>
      <c r="IX22" s="80"/>
      <c r="IY22" s="80">
        <v>0</v>
      </c>
      <c r="IZ22" s="80"/>
      <c r="JA22" s="80"/>
      <c r="JB22" s="80">
        <v>0</v>
      </c>
      <c r="JC22" s="80">
        <v>0</v>
      </c>
      <c r="JD22" s="22"/>
      <c r="JE22" s="24"/>
      <c r="JF22" s="22">
        <v>0</v>
      </c>
      <c r="JG22" s="22"/>
      <c r="JH22" s="22"/>
      <c r="JI22" s="22"/>
      <c r="JJ22" s="22"/>
      <c r="JK22" s="22"/>
      <c r="JL22" s="22">
        <v>0</v>
      </c>
      <c r="JM22" s="22"/>
      <c r="JN22" s="22">
        <v>-331.74</v>
      </c>
      <c r="JO22" s="22">
        <v>331.74</v>
      </c>
      <c r="JP22" s="22"/>
      <c r="JQ22" s="22">
        <v>0</v>
      </c>
      <c r="JR22" s="80"/>
      <c r="JS22" s="80"/>
      <c r="JT22" s="80"/>
      <c r="JU22" s="80"/>
      <c r="JV22" s="80"/>
      <c r="JW22" s="80">
        <v>0</v>
      </c>
      <c r="JX22" s="80"/>
      <c r="JY22" s="80"/>
      <c r="JZ22" s="80"/>
      <c r="KA22" s="80"/>
      <c r="KB22" s="80"/>
      <c r="KC22" s="80">
        <v>0</v>
      </c>
      <c r="KD22" s="80"/>
      <c r="KE22" s="80"/>
      <c r="KF22" s="80"/>
      <c r="KG22" s="80"/>
      <c r="KH22" s="80">
        <v>0</v>
      </c>
      <c r="KI22" s="80">
        <v>0</v>
      </c>
      <c r="KJ22" s="80">
        <v>0</v>
      </c>
      <c r="KK22" s="80"/>
      <c r="KL22" s="80"/>
      <c r="KM22" s="80">
        <v>0</v>
      </c>
      <c r="KN22" s="80">
        <v>0</v>
      </c>
      <c r="KO22" s="80">
        <v>0</v>
      </c>
      <c r="KP22" s="80"/>
      <c r="KQ22" s="22">
        <v>0</v>
      </c>
      <c r="KR22" s="22">
        <v>0</v>
      </c>
      <c r="KS22" s="22">
        <v>0</v>
      </c>
      <c r="KT22" s="81">
        <v>0</v>
      </c>
      <c r="KU22" s="81">
        <v>0</v>
      </c>
      <c r="KV22" s="21"/>
      <c r="KW22" s="32">
        <v>0</v>
      </c>
      <c r="KX22" s="32"/>
      <c r="KY22" s="32"/>
      <c r="KZ22" s="32"/>
      <c r="LA22" s="32"/>
      <c r="LB22" s="32"/>
      <c r="LC22" s="32"/>
      <c r="LD22" s="32"/>
      <c r="LE22" s="32">
        <v>0</v>
      </c>
      <c r="LF22" s="35"/>
      <c r="LG22" s="35"/>
      <c r="LH22" s="35"/>
      <c r="LI22" s="33">
        <v>0</v>
      </c>
      <c r="LJ22" s="33"/>
      <c r="LK22" s="33"/>
      <c r="LL22" s="33">
        <v>0</v>
      </c>
      <c r="LM22" s="22"/>
      <c r="LN22" s="22"/>
      <c r="LO22" s="22"/>
      <c r="LP22" s="22"/>
      <c r="LQ22" s="22"/>
      <c r="LR22" s="22"/>
      <c r="LS22" s="22"/>
      <c r="LT22" s="22"/>
      <c r="LU22" s="22"/>
      <c r="LV22" s="22"/>
      <c r="LW22" s="22">
        <v>500</v>
      </c>
      <c r="LX22" s="22"/>
      <c r="LY22" s="22"/>
      <c r="LZ22" s="22"/>
      <c r="MA22" s="22">
        <v>-500</v>
      </c>
      <c r="MB22" s="22">
        <v>0</v>
      </c>
      <c r="MC22" s="71"/>
      <c r="MD22" s="75">
        <v>16972052.32</v>
      </c>
      <c r="ME22" s="26">
        <v>-469</v>
      </c>
      <c r="MF22" s="27">
        <v>16971583.32</v>
      </c>
      <c r="MG22" s="37">
        <v>0</v>
      </c>
      <c r="MH22" s="37">
        <v>0</v>
      </c>
      <c r="MI22" s="37"/>
      <c r="MJ22" s="37">
        <v>0</v>
      </c>
      <c r="MK22" s="37"/>
      <c r="ML22" s="37">
        <v>-500</v>
      </c>
      <c r="MM22" s="37">
        <v>0</v>
      </c>
      <c r="MN22" s="37"/>
      <c r="MO22" s="37"/>
      <c r="MP22" s="37"/>
      <c r="MQ22" s="37"/>
      <c r="MR22" s="37">
        <v>0</v>
      </c>
      <c r="MS22" s="37">
        <v>500</v>
      </c>
      <c r="MT22" s="37">
        <v>0</v>
      </c>
      <c r="MU22" s="39">
        <v>0</v>
      </c>
      <c r="MV22" s="37">
        <v>0</v>
      </c>
      <c r="MW22" s="37">
        <v>0</v>
      </c>
      <c r="MX22" s="37">
        <v>0</v>
      </c>
      <c r="MY22" s="37">
        <v>0</v>
      </c>
      <c r="MZ22" s="37">
        <v>0</v>
      </c>
      <c r="NA22" s="37">
        <v>31</v>
      </c>
      <c r="NB22" s="37">
        <v>0</v>
      </c>
      <c r="NC22" s="37">
        <v>0</v>
      </c>
      <c r="ND22" s="37"/>
      <c r="NE22" s="37"/>
      <c r="NF22" s="37">
        <v>0</v>
      </c>
      <c r="NG22" s="37">
        <v>-31</v>
      </c>
      <c r="NH22" s="37">
        <v>0</v>
      </c>
      <c r="NI22" s="37">
        <v>0</v>
      </c>
      <c r="NJ22" s="37">
        <v>0</v>
      </c>
      <c r="NK22" s="37">
        <v>0</v>
      </c>
      <c r="NL22" s="37">
        <v>0</v>
      </c>
      <c r="NM22" s="37">
        <v>0</v>
      </c>
      <c r="NN22" s="37">
        <v>0</v>
      </c>
      <c r="NO22" s="37">
        <v>0</v>
      </c>
      <c r="NP22" s="37">
        <v>0</v>
      </c>
      <c r="NQ22" s="37"/>
      <c r="NR22" s="37">
        <v>0</v>
      </c>
      <c r="NS22" s="37">
        <v>0</v>
      </c>
      <c r="NT22" s="37">
        <v>0</v>
      </c>
      <c r="NU22" s="37"/>
      <c r="NV22" s="37"/>
      <c r="NW22" s="37"/>
      <c r="NX22" s="37">
        <v>0</v>
      </c>
      <c r="NY22" s="37">
        <v>0</v>
      </c>
      <c r="NZ22" s="37">
        <v>0</v>
      </c>
      <c r="OA22" s="37">
        <v>0</v>
      </c>
      <c r="OB22" s="37">
        <v>0</v>
      </c>
      <c r="OC22" s="37">
        <v>0</v>
      </c>
      <c r="OD22" s="37">
        <v>0</v>
      </c>
      <c r="OE22" s="37">
        <v>0</v>
      </c>
      <c r="OF22" s="37">
        <v>0</v>
      </c>
      <c r="OG22" s="37">
        <v>0</v>
      </c>
      <c r="OH22" s="37">
        <v>-469</v>
      </c>
      <c r="OI22" s="37">
        <v>0</v>
      </c>
      <c r="OJ22" s="37">
        <v>-469</v>
      </c>
      <c r="OK22" s="37">
        <v>0</v>
      </c>
      <c r="OL22" s="37">
        <v>0</v>
      </c>
      <c r="OM22" s="37">
        <v>0</v>
      </c>
      <c r="ON22" s="37">
        <v>0</v>
      </c>
      <c r="OO22" s="40">
        <v>-31</v>
      </c>
      <c r="OP22" s="40">
        <v>500</v>
      </c>
      <c r="OQ22" s="40">
        <v>0</v>
      </c>
      <c r="OR22" s="14">
        <v>0</v>
      </c>
      <c r="OS22" s="14">
        <v>0</v>
      </c>
      <c r="OT22" s="14">
        <v>0</v>
      </c>
      <c r="OU22" s="14">
        <v>0</v>
      </c>
      <c r="OV22" s="14"/>
      <c r="OW22" s="14"/>
      <c r="OX22" s="26">
        <v>-469</v>
      </c>
      <c r="OY22" s="47">
        <v>-469</v>
      </c>
      <c r="OZ22" s="14">
        <v>0</v>
      </c>
      <c r="PA22" s="28">
        <v>0</v>
      </c>
      <c r="PB22" s="1">
        <v>0</v>
      </c>
      <c r="PC22" s="1">
        <v>0</v>
      </c>
      <c r="PD22" s="1">
        <v>0</v>
      </c>
      <c r="PE22" s="1">
        <v>-469</v>
      </c>
      <c r="PF22" s="1">
        <v>500</v>
      </c>
      <c r="QB22" s="1">
        <v>0</v>
      </c>
      <c r="QC22" s="1">
        <v>0</v>
      </c>
      <c r="QE22" s="1">
        <v>0</v>
      </c>
      <c r="QG22" s="1">
        <v>0</v>
      </c>
      <c r="QH22" s="1">
        <v>0</v>
      </c>
      <c r="QX22" s="28"/>
      <c r="QY22" s="1">
        <v>31</v>
      </c>
      <c r="QZ22" s="1">
        <v>0</v>
      </c>
      <c r="RA22" s="1">
        <v>0</v>
      </c>
      <c r="RC22" s="1">
        <v>0</v>
      </c>
      <c r="RF22" s="1">
        <v>469</v>
      </c>
      <c r="RG22" s="1">
        <v>0</v>
      </c>
      <c r="RK22" s="14"/>
      <c r="RL22" s="14"/>
      <c r="RM22" s="14"/>
      <c r="RT22" s="1">
        <v>0</v>
      </c>
      <c r="RU22" s="1">
        <v>0</v>
      </c>
      <c r="RV22" s="1">
        <v>0</v>
      </c>
      <c r="RW22" s="1">
        <v>0</v>
      </c>
      <c r="TP22" s="1">
        <v>0</v>
      </c>
      <c r="TQ22" s="1">
        <v>0</v>
      </c>
      <c r="TS22" s="1">
        <v>0</v>
      </c>
      <c r="TV22" s="1">
        <v>0</v>
      </c>
      <c r="TW22" s="1">
        <v>0</v>
      </c>
    </row>
    <row r="23" spans="1:543" ht="15.75" x14ac:dyDescent="0.25">
      <c r="A23" s="11"/>
      <c r="B23" s="12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3"/>
      <c r="BH23" s="57"/>
      <c r="BI23" s="60"/>
      <c r="BJ23" s="60"/>
      <c r="BK23" s="60"/>
      <c r="BL23" s="57"/>
      <c r="BM23" s="57"/>
      <c r="BN23" s="64"/>
      <c r="BO23" s="57"/>
      <c r="BP23" s="57"/>
      <c r="BQ23" s="64"/>
      <c r="BR23" s="64"/>
      <c r="BS23" s="60"/>
      <c r="BT23" s="57"/>
      <c r="BU23" s="57"/>
      <c r="BV23" s="60"/>
      <c r="BW23" s="60"/>
      <c r="BX23" s="60"/>
      <c r="BY23" s="60"/>
      <c r="BZ23" s="60"/>
      <c r="CA23" s="60"/>
      <c r="CB23" s="64"/>
      <c r="CC23" s="57"/>
      <c r="CD23" s="60"/>
      <c r="CE23" s="60"/>
      <c r="CF23" s="60"/>
      <c r="CG23" s="60"/>
      <c r="CH23" s="60"/>
      <c r="CI23" s="60"/>
      <c r="CJ23" s="60"/>
      <c r="CK23" s="60"/>
      <c r="CL23" s="60"/>
      <c r="CM23" s="60"/>
      <c r="CN23" s="60"/>
      <c r="CO23" s="60"/>
      <c r="CP23" s="60"/>
      <c r="CQ23" s="60"/>
      <c r="CR23" s="60"/>
      <c r="CS23" s="60"/>
      <c r="CT23" s="60"/>
      <c r="CU23" s="60"/>
      <c r="CV23" s="60"/>
      <c r="CW23" s="60"/>
      <c r="CX23" s="60"/>
      <c r="CY23" s="60"/>
      <c r="CZ23" s="60"/>
      <c r="DA23" s="64"/>
      <c r="DB23" s="60"/>
      <c r="DC23" s="60"/>
      <c r="DD23" s="60"/>
      <c r="DE23" s="60"/>
      <c r="DF23" s="60"/>
      <c r="DG23" s="60"/>
      <c r="DH23" s="60"/>
      <c r="DI23" s="60"/>
      <c r="DJ23" s="60"/>
      <c r="DK23" s="60"/>
      <c r="DL23" s="60"/>
      <c r="DM23" s="60"/>
      <c r="DN23" s="60"/>
      <c r="DO23" s="60"/>
      <c r="DP23" s="64"/>
      <c r="DQ23" s="57"/>
      <c r="DR23" s="57"/>
      <c r="DS23" s="57"/>
      <c r="DT23" s="60"/>
      <c r="DU23" s="60"/>
      <c r="DV23" s="60"/>
      <c r="DW23" s="60"/>
      <c r="DX23" s="60"/>
      <c r="DY23" s="60"/>
      <c r="DZ23" s="60"/>
      <c r="EA23" s="60"/>
      <c r="EB23" s="64"/>
      <c r="EC23" s="60"/>
      <c r="ED23" s="60"/>
      <c r="EE23" s="60"/>
      <c r="EF23" s="60"/>
      <c r="EG23" s="60"/>
      <c r="EH23" s="60"/>
      <c r="EI23" s="60"/>
      <c r="EJ23" s="60"/>
      <c r="EK23" s="60"/>
      <c r="EL23" s="60"/>
      <c r="EM23" s="60"/>
      <c r="EN23" s="60"/>
      <c r="EO23" s="60"/>
      <c r="EP23" s="60"/>
      <c r="EQ23" s="60"/>
      <c r="ER23" s="60"/>
      <c r="ES23" s="60"/>
      <c r="ET23" s="65"/>
      <c r="EU23" s="66"/>
      <c r="EV23" s="60"/>
      <c r="EW23" s="60"/>
      <c r="EX23" s="31"/>
      <c r="EY23" s="67"/>
      <c r="EZ23" s="64"/>
      <c r="FA23" s="57"/>
      <c r="FB23" s="57"/>
      <c r="FC23" s="57"/>
      <c r="FD23" s="57"/>
      <c r="FE23" s="64"/>
      <c r="FF23" s="57"/>
      <c r="FG23" s="57"/>
      <c r="FH23" s="56"/>
      <c r="FI23" s="64"/>
      <c r="FJ23" s="68"/>
      <c r="FK23" s="60"/>
      <c r="FL23" s="60"/>
      <c r="FM23" s="60"/>
      <c r="FN23" s="60"/>
      <c r="FO23" s="64"/>
      <c r="FP23" s="57"/>
      <c r="FQ23" s="57"/>
      <c r="FR23" s="64"/>
      <c r="FS23" s="57"/>
      <c r="FT23" s="57"/>
      <c r="FU23" s="60"/>
      <c r="FV23" s="60"/>
      <c r="FW23" s="60"/>
      <c r="FX23" s="60"/>
      <c r="FY23" s="57"/>
      <c r="FZ23" s="57"/>
      <c r="GA23" s="57"/>
      <c r="GB23" s="57"/>
      <c r="GC23" s="57"/>
      <c r="GD23" s="60"/>
      <c r="GE23" s="57"/>
      <c r="GF23" s="69"/>
      <c r="GG23" s="16"/>
      <c r="GH23" s="21"/>
      <c r="GI23" s="21"/>
      <c r="GJ23" s="21"/>
      <c r="GK23" s="21"/>
      <c r="GL23" s="22"/>
      <c r="GM23" s="22"/>
      <c r="GN23" s="22"/>
      <c r="GO23" s="22"/>
      <c r="GP23" s="22"/>
      <c r="GQ23" s="22"/>
      <c r="GR23" s="22"/>
      <c r="GS23" s="22"/>
      <c r="GT23" s="80"/>
      <c r="GU23" s="80"/>
      <c r="GV23" s="80"/>
      <c r="GW23" s="22"/>
      <c r="GX23" s="80"/>
      <c r="GY23" s="22"/>
      <c r="GZ23" s="22"/>
      <c r="HA23" s="22"/>
      <c r="HB23" s="22"/>
      <c r="HC23" s="80"/>
      <c r="HD23" s="22"/>
      <c r="HE23" s="22"/>
      <c r="HF23" s="22"/>
      <c r="HG23" s="22"/>
      <c r="HH23" s="22"/>
      <c r="HI23" s="22"/>
      <c r="HJ23" s="22"/>
      <c r="HK23" s="22"/>
      <c r="HL23" s="22"/>
      <c r="HM23" s="22"/>
      <c r="HN23" s="22"/>
      <c r="HO23" s="22"/>
      <c r="HP23" s="22"/>
      <c r="HQ23" s="22"/>
      <c r="HR23" s="80"/>
      <c r="HS23" s="22"/>
      <c r="HT23" s="22"/>
      <c r="HU23" s="22"/>
      <c r="HV23" s="22"/>
      <c r="HW23" s="22"/>
      <c r="HX23" s="22"/>
      <c r="HY23" s="22"/>
      <c r="HZ23" s="22"/>
      <c r="IA23" s="22"/>
      <c r="IB23" s="22"/>
      <c r="IC23" s="21"/>
      <c r="ID23" s="21"/>
      <c r="IE23" s="21"/>
      <c r="IF23" s="21"/>
      <c r="IG23" s="22"/>
      <c r="IH23" s="22"/>
      <c r="II23" s="22"/>
      <c r="IJ23" s="22"/>
      <c r="IK23" s="22"/>
      <c r="IL23" s="22"/>
      <c r="IM23" s="22"/>
      <c r="IN23" s="22"/>
      <c r="IO23" s="22"/>
      <c r="IP23" s="22"/>
      <c r="IQ23" s="22"/>
      <c r="IR23" s="22"/>
      <c r="IS23" s="22"/>
      <c r="IT23" s="80"/>
      <c r="IU23" s="80"/>
      <c r="IV23" s="80"/>
      <c r="IW23" s="80"/>
      <c r="IX23" s="80"/>
      <c r="IY23" s="80"/>
      <c r="IZ23" s="80"/>
      <c r="JA23" s="80"/>
      <c r="JB23" s="80"/>
      <c r="JC23" s="80"/>
      <c r="JD23" s="22"/>
      <c r="JE23" s="24"/>
      <c r="JF23" s="22"/>
      <c r="JG23" s="22"/>
      <c r="JH23" s="22"/>
      <c r="JI23" s="22"/>
      <c r="JJ23" s="22"/>
      <c r="JK23" s="22"/>
      <c r="JL23" s="22"/>
      <c r="JM23" s="22"/>
      <c r="JN23" s="22"/>
      <c r="JO23" s="22"/>
      <c r="JP23" s="22"/>
      <c r="JQ23" s="22"/>
      <c r="JR23" s="80"/>
      <c r="JS23" s="80"/>
      <c r="JT23" s="80"/>
      <c r="JU23" s="80"/>
      <c r="JV23" s="80"/>
      <c r="JW23" s="80"/>
      <c r="JX23" s="80"/>
      <c r="JY23" s="80"/>
      <c r="JZ23" s="80"/>
      <c r="KA23" s="80"/>
      <c r="KB23" s="80"/>
      <c r="KC23" s="80"/>
      <c r="KD23" s="80"/>
      <c r="KE23" s="80"/>
      <c r="KF23" s="80"/>
      <c r="KG23" s="80"/>
      <c r="KH23" s="80"/>
      <c r="KI23" s="80"/>
      <c r="KJ23" s="80"/>
      <c r="KK23" s="80"/>
      <c r="KL23" s="80"/>
      <c r="KM23" s="80"/>
      <c r="KN23" s="80"/>
      <c r="KO23" s="80"/>
      <c r="KP23" s="80"/>
      <c r="KQ23" s="22"/>
      <c r="KR23" s="22"/>
      <c r="KS23" s="22"/>
      <c r="KT23" s="81"/>
      <c r="KU23" s="81"/>
      <c r="KV23" s="21"/>
      <c r="KW23" s="32"/>
      <c r="KX23" s="32"/>
      <c r="KY23" s="32"/>
      <c r="KZ23" s="32"/>
      <c r="LA23" s="32"/>
      <c r="LB23" s="32"/>
      <c r="LC23" s="32"/>
      <c r="LD23" s="32"/>
      <c r="LE23" s="32"/>
      <c r="LF23" s="35"/>
      <c r="LG23" s="35"/>
      <c r="LH23" s="35"/>
      <c r="LI23" s="33"/>
      <c r="LJ23" s="33"/>
      <c r="LK23" s="33"/>
      <c r="LL23" s="33"/>
      <c r="LM23" s="22"/>
      <c r="LN23" s="22"/>
      <c r="LO23" s="22"/>
      <c r="LP23" s="22"/>
      <c r="LQ23" s="22"/>
      <c r="LR23" s="22"/>
      <c r="LS23" s="22"/>
      <c r="LT23" s="22"/>
      <c r="LU23" s="22"/>
      <c r="LV23" s="22"/>
      <c r="LW23" s="22"/>
      <c r="LX23" s="22"/>
      <c r="LY23" s="22"/>
      <c r="LZ23" s="22"/>
      <c r="MA23" s="22"/>
      <c r="MB23" s="22"/>
      <c r="MC23" s="71"/>
      <c r="MD23" s="75"/>
      <c r="ME23" s="26"/>
      <c r="MF23" s="27"/>
      <c r="MG23" s="37"/>
      <c r="MH23" s="37"/>
      <c r="MI23" s="37"/>
      <c r="MJ23" s="37"/>
      <c r="MK23" s="37"/>
      <c r="ML23" s="37"/>
      <c r="MM23" s="37"/>
      <c r="MN23" s="37"/>
      <c r="MO23" s="37"/>
      <c r="MP23" s="37"/>
      <c r="MQ23" s="37"/>
      <c r="MR23" s="37"/>
      <c r="MS23" s="37"/>
      <c r="MT23" s="37"/>
      <c r="MU23" s="39"/>
      <c r="MV23" s="37"/>
      <c r="MW23" s="37"/>
      <c r="MX23" s="37"/>
      <c r="MY23" s="37"/>
      <c r="MZ23" s="37"/>
      <c r="NA23" s="37"/>
      <c r="NB23" s="37"/>
      <c r="NC23" s="37"/>
      <c r="ND23" s="37"/>
      <c r="NE23" s="37"/>
      <c r="NF23" s="37"/>
      <c r="NG23" s="37"/>
      <c r="NH23" s="37"/>
      <c r="NI23" s="37"/>
      <c r="NJ23" s="37"/>
      <c r="NK23" s="37"/>
      <c r="NL23" s="37"/>
      <c r="NM23" s="37"/>
      <c r="NN23" s="37"/>
      <c r="NO23" s="37"/>
      <c r="NP23" s="37"/>
      <c r="NQ23" s="37"/>
      <c r="NR23" s="37"/>
      <c r="NS23" s="37"/>
      <c r="NT23" s="37"/>
      <c r="NU23" s="37"/>
      <c r="NV23" s="37"/>
      <c r="NW23" s="37"/>
      <c r="NX23" s="37"/>
      <c r="NY23" s="37"/>
      <c r="NZ23" s="37"/>
      <c r="OA23" s="37"/>
      <c r="OB23" s="37"/>
      <c r="OC23" s="37"/>
      <c r="OD23" s="37"/>
      <c r="OE23" s="37"/>
      <c r="OF23" s="37"/>
      <c r="OG23" s="37"/>
      <c r="OH23" s="37"/>
      <c r="OI23" s="37"/>
      <c r="OJ23" s="37"/>
      <c r="OK23" s="37"/>
      <c r="OL23" s="37"/>
      <c r="OM23" s="37"/>
      <c r="ON23" s="37"/>
      <c r="OO23" s="40"/>
      <c r="OP23" s="40"/>
      <c r="OQ23" s="40"/>
      <c r="OR23" s="14"/>
      <c r="OS23" s="14"/>
      <c r="OT23" s="14"/>
      <c r="OU23" s="14"/>
      <c r="OV23" s="14"/>
      <c r="OW23" s="14"/>
      <c r="OX23" s="26"/>
      <c r="OY23" s="47"/>
      <c r="OZ23" s="14"/>
      <c r="PA23" s="28"/>
      <c r="QX23" s="28"/>
      <c r="RK23" s="14"/>
      <c r="RL23" s="14"/>
      <c r="RM23" s="14"/>
    </row>
    <row r="24" spans="1:543" ht="15.75" x14ac:dyDescent="0.25">
      <c r="A24" s="11"/>
      <c r="B24" s="12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3"/>
      <c r="BH24" s="57"/>
      <c r="BI24" s="60"/>
      <c r="BJ24" s="60"/>
      <c r="BK24" s="60"/>
      <c r="BL24" s="57"/>
      <c r="BM24" s="57"/>
      <c r="BN24" s="64"/>
      <c r="BO24" s="57"/>
      <c r="BP24" s="57"/>
      <c r="BQ24" s="64"/>
      <c r="BR24" s="64"/>
      <c r="BS24" s="60"/>
      <c r="BT24" s="57"/>
      <c r="BU24" s="57"/>
      <c r="BV24" s="60"/>
      <c r="BW24" s="60"/>
      <c r="BX24" s="60"/>
      <c r="BY24" s="60"/>
      <c r="BZ24" s="60"/>
      <c r="CA24" s="60"/>
      <c r="CB24" s="64"/>
      <c r="CC24" s="57"/>
      <c r="CD24" s="60"/>
      <c r="CE24" s="60"/>
      <c r="CF24" s="60"/>
      <c r="CG24" s="60"/>
      <c r="CH24" s="60"/>
      <c r="CI24" s="60"/>
      <c r="CJ24" s="60"/>
      <c r="CK24" s="60"/>
      <c r="CL24" s="60"/>
      <c r="CM24" s="60"/>
      <c r="CN24" s="60"/>
      <c r="CO24" s="60"/>
      <c r="CP24" s="60"/>
      <c r="CQ24" s="60"/>
      <c r="CR24" s="60"/>
      <c r="CS24" s="60"/>
      <c r="CT24" s="60"/>
      <c r="CU24" s="60"/>
      <c r="CV24" s="60"/>
      <c r="CW24" s="60"/>
      <c r="CX24" s="60"/>
      <c r="CY24" s="60"/>
      <c r="CZ24" s="60"/>
      <c r="DA24" s="64"/>
      <c r="DB24" s="60"/>
      <c r="DC24" s="60"/>
      <c r="DD24" s="60"/>
      <c r="DE24" s="60"/>
      <c r="DF24" s="60"/>
      <c r="DG24" s="60"/>
      <c r="DH24" s="60"/>
      <c r="DI24" s="60"/>
      <c r="DJ24" s="60"/>
      <c r="DK24" s="60"/>
      <c r="DL24" s="60"/>
      <c r="DM24" s="60"/>
      <c r="DN24" s="60"/>
      <c r="DO24" s="60"/>
      <c r="DP24" s="64"/>
      <c r="DQ24" s="57"/>
      <c r="DR24" s="57"/>
      <c r="DS24" s="57"/>
      <c r="DT24" s="60"/>
      <c r="DU24" s="60"/>
      <c r="DV24" s="60"/>
      <c r="DW24" s="60"/>
      <c r="DX24" s="60"/>
      <c r="DY24" s="60"/>
      <c r="DZ24" s="60"/>
      <c r="EA24" s="60"/>
      <c r="EB24" s="64"/>
      <c r="EC24" s="60"/>
      <c r="ED24" s="60"/>
      <c r="EE24" s="60"/>
      <c r="EF24" s="60"/>
      <c r="EG24" s="60"/>
      <c r="EH24" s="60"/>
      <c r="EI24" s="60"/>
      <c r="EJ24" s="60"/>
      <c r="EK24" s="60"/>
      <c r="EL24" s="60"/>
      <c r="EM24" s="60"/>
      <c r="EN24" s="60"/>
      <c r="EO24" s="60"/>
      <c r="EP24" s="60"/>
      <c r="EQ24" s="60"/>
      <c r="ER24" s="60"/>
      <c r="ES24" s="60"/>
      <c r="ET24" s="65"/>
      <c r="EU24" s="66"/>
      <c r="EV24" s="60"/>
      <c r="EW24" s="60"/>
      <c r="EX24" s="31"/>
      <c r="EY24" s="67"/>
      <c r="EZ24" s="64"/>
      <c r="FA24" s="57"/>
      <c r="FB24" s="57"/>
      <c r="FC24" s="57"/>
      <c r="FD24" s="57"/>
      <c r="FE24" s="64"/>
      <c r="FF24" s="57"/>
      <c r="FG24" s="57"/>
      <c r="FH24" s="56"/>
      <c r="FI24" s="64"/>
      <c r="FJ24" s="68"/>
      <c r="FK24" s="60"/>
      <c r="FL24" s="60"/>
      <c r="FM24" s="60"/>
      <c r="FN24" s="60"/>
      <c r="FO24" s="64"/>
      <c r="FP24" s="57"/>
      <c r="FQ24" s="57"/>
      <c r="FR24" s="64"/>
      <c r="FS24" s="57"/>
      <c r="FT24" s="57"/>
      <c r="FU24" s="60"/>
      <c r="FV24" s="60"/>
      <c r="FW24" s="60"/>
      <c r="FX24" s="60"/>
      <c r="FY24" s="57"/>
      <c r="FZ24" s="57"/>
      <c r="GA24" s="57"/>
      <c r="GB24" s="57"/>
      <c r="GC24" s="57"/>
      <c r="GD24" s="60"/>
      <c r="GE24" s="57"/>
      <c r="GF24" s="69"/>
      <c r="GG24" s="16"/>
      <c r="GH24" s="21"/>
      <c r="GI24" s="21"/>
      <c r="GJ24" s="21"/>
      <c r="GK24" s="21"/>
      <c r="GL24" s="22"/>
      <c r="GM24" s="22"/>
      <c r="GN24" s="22"/>
      <c r="GO24" s="22"/>
      <c r="GP24" s="22"/>
      <c r="GQ24" s="22"/>
      <c r="GR24" s="22"/>
      <c r="GS24" s="22"/>
      <c r="GT24" s="80"/>
      <c r="GU24" s="80"/>
      <c r="GV24" s="80"/>
      <c r="GW24" s="22"/>
      <c r="GX24" s="80"/>
      <c r="GY24" s="22"/>
      <c r="GZ24" s="22"/>
      <c r="HA24" s="22"/>
      <c r="HB24" s="22"/>
      <c r="HC24" s="80"/>
      <c r="HD24" s="22"/>
      <c r="HE24" s="22"/>
      <c r="HF24" s="22"/>
      <c r="HG24" s="22"/>
      <c r="HH24" s="22"/>
      <c r="HI24" s="22"/>
      <c r="HJ24" s="22"/>
      <c r="HK24" s="22"/>
      <c r="HL24" s="22"/>
      <c r="HM24" s="22"/>
      <c r="HN24" s="22"/>
      <c r="HO24" s="22"/>
      <c r="HP24" s="22"/>
      <c r="HQ24" s="22"/>
      <c r="HR24" s="80"/>
      <c r="HS24" s="22"/>
      <c r="HT24" s="22"/>
      <c r="HU24" s="22"/>
      <c r="HV24" s="22"/>
      <c r="HW24" s="22"/>
      <c r="HX24" s="22"/>
      <c r="HY24" s="22"/>
      <c r="HZ24" s="22"/>
      <c r="IA24" s="22"/>
      <c r="IB24" s="22"/>
      <c r="IC24" s="21"/>
      <c r="ID24" s="21"/>
      <c r="IE24" s="21"/>
      <c r="IF24" s="21"/>
      <c r="IG24" s="22"/>
      <c r="IH24" s="22"/>
      <c r="II24" s="22"/>
      <c r="IJ24" s="22"/>
      <c r="IK24" s="22"/>
      <c r="IL24" s="22"/>
      <c r="IM24" s="22"/>
      <c r="IN24" s="22"/>
      <c r="IO24" s="22"/>
      <c r="IP24" s="22"/>
      <c r="IQ24" s="22"/>
      <c r="IR24" s="22"/>
      <c r="IS24" s="22"/>
      <c r="IT24" s="80"/>
      <c r="IU24" s="80"/>
      <c r="IV24" s="80"/>
      <c r="IW24" s="80"/>
      <c r="IX24" s="80"/>
      <c r="IY24" s="80"/>
      <c r="IZ24" s="80"/>
      <c r="JA24" s="80"/>
      <c r="JB24" s="80"/>
      <c r="JC24" s="80"/>
      <c r="JD24" s="22"/>
      <c r="JE24" s="24"/>
      <c r="JF24" s="22"/>
      <c r="JG24" s="22"/>
      <c r="JH24" s="22"/>
      <c r="JI24" s="22"/>
      <c r="JJ24" s="22"/>
      <c r="JK24" s="22"/>
      <c r="JL24" s="22"/>
      <c r="JM24" s="22"/>
      <c r="JN24" s="22"/>
      <c r="JO24" s="22"/>
      <c r="JP24" s="22"/>
      <c r="JQ24" s="22"/>
      <c r="JR24" s="80"/>
      <c r="JS24" s="80"/>
      <c r="JT24" s="80"/>
      <c r="JU24" s="80"/>
      <c r="JV24" s="80"/>
      <c r="JW24" s="80"/>
      <c r="JX24" s="80"/>
      <c r="JY24" s="80"/>
      <c r="JZ24" s="80"/>
      <c r="KA24" s="80"/>
      <c r="KB24" s="80"/>
      <c r="KC24" s="80"/>
      <c r="KD24" s="80"/>
      <c r="KE24" s="80"/>
      <c r="KF24" s="80"/>
      <c r="KG24" s="80"/>
      <c r="KH24" s="80"/>
      <c r="KI24" s="80"/>
      <c r="KJ24" s="80"/>
      <c r="KK24" s="80"/>
      <c r="KL24" s="80"/>
      <c r="KM24" s="80"/>
      <c r="KN24" s="80"/>
      <c r="KO24" s="80"/>
      <c r="KP24" s="80"/>
      <c r="KQ24" s="22"/>
      <c r="KR24" s="22"/>
      <c r="KS24" s="22"/>
      <c r="KT24" s="81"/>
      <c r="KU24" s="81"/>
      <c r="KV24" s="21"/>
      <c r="KW24" s="32"/>
      <c r="KX24" s="32"/>
      <c r="KY24" s="32"/>
      <c r="KZ24" s="32"/>
      <c r="LA24" s="32"/>
      <c r="LB24" s="32"/>
      <c r="LC24" s="32"/>
      <c r="LD24" s="32"/>
      <c r="LE24" s="32"/>
      <c r="LF24" s="35"/>
      <c r="LG24" s="35"/>
      <c r="LH24" s="35"/>
      <c r="LI24" s="33"/>
      <c r="LJ24" s="33"/>
      <c r="LK24" s="33"/>
      <c r="LL24" s="33"/>
      <c r="LM24" s="22"/>
      <c r="LN24" s="22"/>
      <c r="LO24" s="22"/>
      <c r="LP24" s="22"/>
      <c r="LQ24" s="22"/>
      <c r="LR24" s="22"/>
      <c r="LS24" s="22"/>
      <c r="LT24" s="22"/>
      <c r="LU24" s="22"/>
      <c r="LV24" s="22"/>
      <c r="LW24" s="22"/>
      <c r="LX24" s="22"/>
      <c r="LY24" s="22"/>
      <c r="LZ24" s="22"/>
      <c r="MA24" s="22"/>
      <c r="MB24" s="22"/>
      <c r="MC24" s="71"/>
      <c r="MD24" s="75"/>
      <c r="ME24" s="26"/>
      <c r="MF24" s="27"/>
      <c r="MG24" s="37"/>
      <c r="MH24" s="37"/>
      <c r="MI24" s="37"/>
      <c r="MJ24" s="37"/>
      <c r="MK24" s="37"/>
      <c r="ML24" s="37"/>
      <c r="MM24" s="37"/>
      <c r="MN24" s="37"/>
      <c r="MO24" s="37"/>
      <c r="MP24" s="37"/>
      <c r="MQ24" s="37"/>
      <c r="MR24" s="37"/>
      <c r="MS24" s="37"/>
      <c r="MT24" s="37"/>
      <c r="MU24" s="39"/>
      <c r="MV24" s="37"/>
      <c r="MW24" s="37"/>
      <c r="MX24" s="37"/>
      <c r="MY24" s="37"/>
      <c r="MZ24" s="37"/>
      <c r="NA24" s="37"/>
      <c r="NB24" s="37"/>
      <c r="NC24" s="37"/>
      <c r="ND24" s="37"/>
      <c r="NE24" s="37"/>
      <c r="NF24" s="37"/>
      <c r="NG24" s="37"/>
      <c r="NH24" s="37"/>
      <c r="NI24" s="37"/>
      <c r="NJ24" s="37"/>
      <c r="NK24" s="37"/>
      <c r="NL24" s="37"/>
      <c r="NM24" s="37"/>
      <c r="NN24" s="37"/>
      <c r="NO24" s="37"/>
      <c r="NP24" s="37"/>
      <c r="NQ24" s="37"/>
      <c r="NR24" s="37"/>
      <c r="NS24" s="37"/>
      <c r="NT24" s="37"/>
      <c r="NU24" s="37"/>
      <c r="NV24" s="37"/>
      <c r="NW24" s="37"/>
      <c r="NX24" s="37"/>
      <c r="NY24" s="37"/>
      <c r="NZ24" s="37"/>
      <c r="OA24" s="37"/>
      <c r="OB24" s="37"/>
      <c r="OC24" s="37"/>
      <c r="OD24" s="37"/>
      <c r="OE24" s="37"/>
      <c r="OF24" s="37"/>
      <c r="OG24" s="37"/>
      <c r="OH24" s="37"/>
      <c r="OI24" s="37"/>
      <c r="OJ24" s="37"/>
      <c r="OK24" s="37"/>
      <c r="OL24" s="37"/>
      <c r="OM24" s="37"/>
      <c r="ON24" s="37"/>
      <c r="OO24" s="40"/>
      <c r="OP24" s="40"/>
      <c r="OQ24" s="40"/>
      <c r="OR24" s="14"/>
      <c r="OS24" s="14"/>
      <c r="OT24" s="14"/>
      <c r="OU24" s="14"/>
      <c r="OV24" s="14"/>
      <c r="OW24" s="14"/>
      <c r="OX24" s="26"/>
      <c r="OY24" s="47"/>
      <c r="OZ24" s="14"/>
      <c r="PA24" s="28"/>
      <c r="QX24" s="28"/>
      <c r="RK24" s="14"/>
      <c r="RL24" s="14"/>
      <c r="RM24" s="14"/>
    </row>
    <row r="25" spans="1:543" ht="15.75" customHeight="1" x14ac:dyDescent="0.25">
      <c r="A25" s="11"/>
      <c r="B25" s="12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3"/>
      <c r="BH25" s="57"/>
      <c r="BI25" s="60"/>
      <c r="BJ25" s="60"/>
      <c r="BK25" s="60"/>
      <c r="BL25" s="57"/>
      <c r="BM25" s="57"/>
      <c r="BN25" s="64"/>
      <c r="BO25" s="57"/>
      <c r="BP25" s="57"/>
      <c r="BQ25" s="64"/>
      <c r="BR25" s="64"/>
      <c r="BS25" s="60"/>
      <c r="BT25" s="57"/>
      <c r="BU25" s="57"/>
      <c r="BV25" s="60"/>
      <c r="BW25" s="60"/>
      <c r="BX25" s="60"/>
      <c r="BY25" s="60"/>
      <c r="BZ25" s="60"/>
      <c r="CA25" s="60"/>
      <c r="CB25" s="64"/>
      <c r="CC25" s="57"/>
      <c r="CD25" s="60"/>
      <c r="CE25" s="60"/>
      <c r="CF25" s="60"/>
      <c r="CG25" s="60"/>
      <c r="CH25" s="60"/>
      <c r="CI25" s="60"/>
      <c r="CJ25" s="60"/>
      <c r="CK25" s="60"/>
      <c r="CL25" s="60"/>
      <c r="CM25" s="60"/>
      <c r="CN25" s="60"/>
      <c r="CO25" s="60"/>
      <c r="CP25" s="60"/>
      <c r="CQ25" s="60"/>
      <c r="CR25" s="60"/>
      <c r="CS25" s="60"/>
      <c r="CT25" s="60"/>
      <c r="CU25" s="60"/>
      <c r="CV25" s="60"/>
      <c r="CW25" s="60"/>
      <c r="CX25" s="60"/>
      <c r="CY25" s="60"/>
      <c r="CZ25" s="60"/>
      <c r="DA25" s="64"/>
      <c r="DB25" s="60"/>
      <c r="DC25" s="60"/>
      <c r="DD25" s="60"/>
      <c r="DE25" s="60"/>
      <c r="DF25" s="60"/>
      <c r="DG25" s="60"/>
      <c r="DH25" s="60"/>
      <c r="DI25" s="60"/>
      <c r="DJ25" s="60"/>
      <c r="DK25" s="60"/>
      <c r="DL25" s="60"/>
      <c r="DM25" s="60"/>
      <c r="DN25" s="60"/>
      <c r="DO25" s="60"/>
      <c r="DP25" s="64"/>
      <c r="DQ25" s="57"/>
      <c r="DR25" s="57"/>
      <c r="DS25" s="57"/>
      <c r="DT25" s="60"/>
      <c r="DU25" s="60"/>
      <c r="DV25" s="60"/>
      <c r="DW25" s="60"/>
      <c r="DX25" s="60"/>
      <c r="DY25" s="60"/>
      <c r="DZ25" s="60"/>
      <c r="EA25" s="60"/>
      <c r="EB25" s="64"/>
      <c r="EC25" s="60"/>
      <c r="ED25" s="60"/>
      <c r="EE25" s="60"/>
      <c r="EF25" s="60"/>
      <c r="EG25" s="60"/>
      <c r="EH25" s="60"/>
      <c r="EI25" s="60"/>
      <c r="EJ25" s="60"/>
      <c r="EK25" s="60"/>
      <c r="EL25" s="60"/>
      <c r="EM25" s="60"/>
      <c r="EN25" s="60"/>
      <c r="EO25" s="60"/>
      <c r="EP25" s="60"/>
      <c r="EQ25" s="60"/>
      <c r="ER25" s="60"/>
      <c r="ES25" s="60"/>
      <c r="ET25" s="65"/>
      <c r="EU25" s="66"/>
      <c r="EV25" s="60"/>
      <c r="EW25" s="60"/>
      <c r="EX25" s="31"/>
      <c r="EY25" s="67"/>
      <c r="EZ25" s="64"/>
      <c r="FA25" s="57"/>
      <c r="FB25" s="57"/>
      <c r="FC25" s="57"/>
      <c r="FD25" s="57"/>
      <c r="FE25" s="64"/>
      <c r="FF25" s="57"/>
      <c r="FG25" s="57"/>
      <c r="FH25" s="56"/>
      <c r="FI25" s="64"/>
      <c r="FJ25" s="68"/>
      <c r="FK25" s="60"/>
      <c r="FL25" s="60"/>
      <c r="FM25" s="60"/>
      <c r="FN25" s="60"/>
      <c r="FO25" s="64"/>
      <c r="FP25" s="57"/>
      <c r="FQ25" s="57"/>
      <c r="FR25" s="64"/>
      <c r="FS25" s="57"/>
      <c r="FT25" s="57"/>
      <c r="FU25" s="60"/>
      <c r="FV25" s="60"/>
      <c r="FW25" s="60"/>
      <c r="FX25" s="60"/>
      <c r="FY25" s="57"/>
      <c r="FZ25" s="57"/>
      <c r="GA25" s="57"/>
      <c r="GB25" s="57"/>
      <c r="GC25" s="57"/>
      <c r="GD25" s="60"/>
      <c r="GE25" s="57"/>
      <c r="GF25" s="69"/>
      <c r="GG25" s="16"/>
      <c r="GH25" s="21"/>
      <c r="GI25" s="21"/>
      <c r="GJ25" s="21"/>
      <c r="GK25" s="21"/>
      <c r="GL25" s="22"/>
      <c r="GM25" s="22"/>
      <c r="GN25" s="22"/>
      <c r="GO25" s="22"/>
      <c r="GP25" s="22"/>
      <c r="GQ25" s="22"/>
      <c r="GR25" s="22"/>
      <c r="GS25" s="22"/>
      <c r="GT25" s="80"/>
      <c r="GU25" s="80"/>
      <c r="GV25" s="80"/>
      <c r="GW25" s="22"/>
      <c r="GX25" s="80"/>
      <c r="GY25" s="22"/>
      <c r="GZ25" s="22"/>
      <c r="HA25" s="22"/>
      <c r="HB25" s="22"/>
      <c r="HC25" s="80"/>
      <c r="HD25" s="22"/>
      <c r="HE25" s="22"/>
      <c r="HF25" s="22"/>
      <c r="HG25" s="22"/>
      <c r="HH25" s="22"/>
      <c r="HI25" s="22"/>
      <c r="HJ25" s="22"/>
      <c r="HK25" s="22"/>
      <c r="HL25" s="22"/>
      <c r="HM25" s="22"/>
      <c r="HN25" s="22"/>
      <c r="HO25" s="22"/>
      <c r="HP25" s="22"/>
      <c r="HQ25" s="22"/>
      <c r="HR25" s="80"/>
      <c r="HS25" s="22"/>
      <c r="HT25" s="22"/>
      <c r="HU25" s="22"/>
      <c r="HV25" s="22"/>
      <c r="HW25" s="22"/>
      <c r="HX25" s="22"/>
      <c r="HY25" s="22"/>
      <c r="HZ25" s="22"/>
      <c r="IA25" s="22"/>
      <c r="IB25" s="22"/>
      <c r="IC25" s="21"/>
      <c r="ID25" s="21"/>
      <c r="IE25" s="21"/>
      <c r="IF25" s="21"/>
      <c r="IG25" s="22"/>
      <c r="IH25" s="22"/>
      <c r="II25" s="22"/>
      <c r="IJ25" s="22"/>
      <c r="IK25" s="22"/>
      <c r="IL25" s="22"/>
      <c r="IM25" s="22"/>
      <c r="IN25" s="22"/>
      <c r="IO25" s="22"/>
      <c r="IP25" s="22"/>
      <c r="IQ25" s="22"/>
      <c r="IR25" s="22"/>
      <c r="IS25" s="22"/>
      <c r="IT25" s="80"/>
      <c r="IU25" s="80"/>
      <c r="IV25" s="80"/>
      <c r="IW25" s="80"/>
      <c r="IX25" s="80"/>
      <c r="IY25" s="80"/>
      <c r="IZ25" s="80"/>
      <c r="JA25" s="80"/>
      <c r="JB25" s="80"/>
      <c r="JC25" s="80"/>
      <c r="JD25" s="22"/>
      <c r="JE25" s="24"/>
      <c r="JF25" s="22"/>
      <c r="JG25" s="22"/>
      <c r="JH25" s="22"/>
      <c r="JI25" s="22"/>
      <c r="JJ25" s="22"/>
      <c r="JK25" s="22"/>
      <c r="JL25" s="22"/>
      <c r="JM25" s="22"/>
      <c r="JN25" s="22"/>
      <c r="JO25" s="22"/>
      <c r="JP25" s="22"/>
      <c r="JQ25" s="22"/>
      <c r="JR25" s="80"/>
      <c r="JS25" s="80"/>
      <c r="JT25" s="80"/>
      <c r="JU25" s="80"/>
      <c r="JV25" s="80"/>
      <c r="JW25" s="80"/>
      <c r="JX25" s="80"/>
      <c r="JY25" s="80"/>
      <c r="JZ25" s="80"/>
      <c r="KA25" s="80"/>
      <c r="KB25" s="80"/>
      <c r="KC25" s="80"/>
      <c r="KD25" s="80"/>
      <c r="KE25" s="80"/>
      <c r="KF25" s="80"/>
      <c r="KG25" s="80"/>
      <c r="KH25" s="80"/>
      <c r="KI25" s="80"/>
      <c r="KJ25" s="80"/>
      <c r="KK25" s="80"/>
      <c r="KL25" s="80"/>
      <c r="KM25" s="80"/>
      <c r="KN25" s="80"/>
      <c r="KO25" s="80"/>
      <c r="KP25" s="80"/>
      <c r="KQ25" s="22"/>
      <c r="KR25" s="22"/>
      <c r="KS25" s="22"/>
      <c r="KT25" s="81"/>
      <c r="KU25" s="81"/>
      <c r="KV25" s="21"/>
      <c r="KW25" s="32"/>
      <c r="KX25" s="32"/>
      <c r="KY25" s="32"/>
      <c r="KZ25" s="32"/>
      <c r="LA25" s="32"/>
      <c r="LB25" s="32"/>
      <c r="LC25" s="32"/>
      <c r="LD25" s="32"/>
      <c r="LE25" s="32"/>
      <c r="LF25" s="35"/>
      <c r="LG25" s="35"/>
      <c r="LH25" s="35"/>
      <c r="LI25" s="33"/>
      <c r="LJ25" s="33"/>
      <c r="LK25" s="33"/>
      <c r="LL25" s="33"/>
      <c r="LM25" s="22"/>
      <c r="LN25" s="22"/>
      <c r="LO25" s="22"/>
      <c r="LP25" s="22"/>
      <c r="LQ25" s="22"/>
      <c r="LR25" s="22"/>
      <c r="LS25" s="22"/>
      <c r="LT25" s="22"/>
      <c r="LU25" s="22"/>
      <c r="LV25" s="22"/>
      <c r="LW25" s="22"/>
      <c r="LX25" s="22"/>
      <c r="LY25" s="22"/>
      <c r="LZ25" s="22"/>
      <c r="MA25" s="22"/>
      <c r="MB25" s="22"/>
      <c r="MC25" s="71"/>
      <c r="MD25" s="75"/>
      <c r="ME25" s="26"/>
      <c r="MF25" s="27"/>
      <c r="MG25" s="37"/>
      <c r="MH25" s="37"/>
      <c r="MI25" s="37"/>
      <c r="MJ25" s="37"/>
      <c r="MK25" s="37"/>
      <c r="ML25" s="37"/>
      <c r="MM25" s="37"/>
      <c r="MN25" s="37"/>
      <c r="MO25" s="37"/>
      <c r="MP25" s="37"/>
      <c r="MQ25" s="37"/>
      <c r="MR25" s="37"/>
      <c r="MS25" s="37"/>
      <c r="MT25" s="37"/>
      <c r="MU25" s="39"/>
      <c r="MV25" s="37"/>
      <c r="MW25" s="37"/>
      <c r="MX25" s="37"/>
      <c r="MY25" s="37"/>
      <c r="MZ25" s="37"/>
      <c r="NA25" s="37"/>
      <c r="NB25" s="37"/>
      <c r="NC25" s="37"/>
      <c r="ND25" s="37"/>
      <c r="NE25" s="37"/>
      <c r="NF25" s="37"/>
      <c r="NG25" s="37"/>
      <c r="NH25" s="37"/>
      <c r="NI25" s="37"/>
      <c r="NJ25" s="37"/>
      <c r="NK25" s="37"/>
      <c r="NL25" s="37"/>
      <c r="NM25" s="37"/>
      <c r="NN25" s="37"/>
      <c r="NO25" s="37"/>
      <c r="NP25" s="37"/>
      <c r="NQ25" s="37"/>
      <c r="NR25" s="37"/>
      <c r="NS25" s="37"/>
      <c r="NT25" s="37"/>
      <c r="NU25" s="37"/>
      <c r="NV25" s="37"/>
      <c r="NW25" s="37"/>
      <c r="NX25" s="37"/>
      <c r="NY25" s="37"/>
      <c r="NZ25" s="37"/>
      <c r="OA25" s="37"/>
      <c r="OB25" s="37"/>
      <c r="OC25" s="37"/>
      <c r="OD25" s="37"/>
      <c r="OE25" s="37"/>
      <c r="OF25" s="37"/>
      <c r="OG25" s="37"/>
      <c r="OH25" s="37"/>
      <c r="OI25" s="37"/>
      <c r="OJ25" s="37"/>
      <c r="OK25" s="37"/>
      <c r="OL25" s="37"/>
      <c r="OM25" s="37"/>
      <c r="ON25" s="37"/>
      <c r="OO25" s="40"/>
      <c r="OP25" s="40"/>
      <c r="OQ25" s="40"/>
      <c r="OR25" s="14"/>
      <c r="OS25" s="14"/>
      <c r="OT25" s="14"/>
      <c r="OU25" s="14"/>
      <c r="OV25" s="14"/>
      <c r="OW25" s="14"/>
      <c r="OX25" s="26"/>
      <c r="OY25" s="47"/>
      <c r="OZ25" s="14"/>
      <c r="PA25" s="28"/>
      <c r="QX25" s="28"/>
      <c r="RK25" s="14"/>
      <c r="RL25" s="14"/>
      <c r="RM25" s="14"/>
    </row>
    <row r="26" spans="1:543" ht="15" customHeight="1" x14ac:dyDescent="0.25">
      <c r="A26" s="11"/>
      <c r="B26" s="12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3"/>
      <c r="BH26" s="57"/>
      <c r="BI26" s="60"/>
      <c r="BJ26" s="60"/>
      <c r="BK26" s="60"/>
      <c r="BL26" s="57"/>
      <c r="BM26" s="57"/>
      <c r="BN26" s="64"/>
      <c r="BO26" s="57"/>
      <c r="BP26" s="57"/>
      <c r="BQ26" s="64"/>
      <c r="BR26" s="64"/>
      <c r="BS26" s="60"/>
      <c r="BT26" s="57"/>
      <c r="BU26" s="57"/>
      <c r="BV26" s="60"/>
      <c r="BW26" s="60"/>
      <c r="BX26" s="60"/>
      <c r="BY26" s="60"/>
      <c r="BZ26" s="60"/>
      <c r="CA26" s="60"/>
      <c r="CB26" s="64"/>
      <c r="CC26" s="57"/>
      <c r="CD26" s="60"/>
      <c r="CE26" s="60"/>
      <c r="CF26" s="60"/>
      <c r="CG26" s="60"/>
      <c r="CH26" s="60"/>
      <c r="CI26" s="60"/>
      <c r="CJ26" s="60"/>
      <c r="CK26" s="60"/>
      <c r="CL26" s="60"/>
      <c r="CM26" s="60"/>
      <c r="CN26" s="60"/>
      <c r="CO26" s="60"/>
      <c r="CP26" s="60"/>
      <c r="CQ26" s="60"/>
      <c r="CR26" s="60"/>
      <c r="CS26" s="60"/>
      <c r="CT26" s="60"/>
      <c r="CU26" s="60"/>
      <c r="CV26" s="60"/>
      <c r="CW26" s="60"/>
      <c r="CX26" s="60"/>
      <c r="CY26" s="60"/>
      <c r="CZ26" s="60"/>
      <c r="DA26" s="64"/>
      <c r="DB26" s="60"/>
      <c r="DC26" s="60"/>
      <c r="DD26" s="60"/>
      <c r="DE26" s="60"/>
      <c r="DF26" s="60"/>
      <c r="DG26" s="60"/>
      <c r="DH26" s="60"/>
      <c r="DI26" s="60"/>
      <c r="DJ26" s="60"/>
      <c r="DK26" s="60"/>
      <c r="DL26" s="60"/>
      <c r="DM26" s="60"/>
      <c r="DN26" s="60"/>
      <c r="DO26" s="60"/>
      <c r="DP26" s="64"/>
      <c r="DQ26" s="57"/>
      <c r="DR26" s="57"/>
      <c r="DS26" s="57"/>
      <c r="DT26" s="60"/>
      <c r="DU26" s="60"/>
      <c r="DV26" s="60"/>
      <c r="DW26" s="60"/>
      <c r="DX26" s="60"/>
      <c r="DY26" s="60"/>
      <c r="DZ26" s="60"/>
      <c r="EA26" s="60"/>
      <c r="EB26" s="64"/>
      <c r="EC26" s="60"/>
      <c r="ED26" s="60"/>
      <c r="EE26" s="60"/>
      <c r="EF26" s="60"/>
      <c r="EG26" s="60"/>
      <c r="EH26" s="60"/>
      <c r="EI26" s="60"/>
      <c r="EJ26" s="60"/>
      <c r="EK26" s="60"/>
      <c r="EL26" s="60"/>
      <c r="EM26" s="60"/>
      <c r="EN26" s="60"/>
      <c r="EO26" s="60"/>
      <c r="EP26" s="60"/>
      <c r="EQ26" s="60"/>
      <c r="ER26" s="60"/>
      <c r="ES26" s="60"/>
      <c r="ET26" s="65"/>
      <c r="EU26" s="66"/>
      <c r="EV26" s="60"/>
      <c r="EW26" s="60"/>
      <c r="EX26" s="31"/>
      <c r="EY26" s="67"/>
      <c r="EZ26" s="64"/>
      <c r="FA26" s="57"/>
      <c r="FB26" s="57"/>
      <c r="FC26" s="57"/>
      <c r="FD26" s="57"/>
      <c r="FE26" s="64"/>
      <c r="FF26" s="57"/>
      <c r="FG26" s="57"/>
      <c r="FH26" s="56"/>
      <c r="FI26" s="64"/>
      <c r="FJ26" s="68"/>
      <c r="FK26" s="60"/>
      <c r="FL26" s="60"/>
      <c r="FM26" s="60"/>
      <c r="FN26" s="60"/>
      <c r="FO26" s="64"/>
      <c r="FP26" s="57"/>
      <c r="FQ26" s="57"/>
      <c r="FR26" s="64"/>
      <c r="FS26" s="57"/>
      <c r="FT26" s="57"/>
      <c r="FU26" s="60"/>
      <c r="FV26" s="60"/>
      <c r="FW26" s="60"/>
      <c r="FX26" s="60"/>
      <c r="FY26" s="57"/>
      <c r="FZ26" s="57"/>
      <c r="GA26" s="57"/>
      <c r="GB26" s="57"/>
      <c r="GC26" s="57"/>
      <c r="GD26" s="60"/>
      <c r="GE26" s="57"/>
      <c r="GF26" s="69"/>
      <c r="GG26" s="16"/>
      <c r="GH26" s="21"/>
      <c r="GI26" s="21"/>
      <c r="GJ26" s="21"/>
      <c r="GK26" s="21"/>
      <c r="GL26" s="22"/>
      <c r="GM26" s="22"/>
      <c r="GN26" s="22"/>
      <c r="GO26" s="22"/>
      <c r="GP26" s="22"/>
      <c r="GQ26" s="22"/>
      <c r="GR26" s="22"/>
      <c r="GS26" s="22"/>
      <c r="GT26" s="80"/>
      <c r="GU26" s="80"/>
      <c r="GV26" s="80"/>
      <c r="GW26" s="22"/>
      <c r="GX26" s="80"/>
      <c r="GY26" s="22"/>
      <c r="GZ26" s="22"/>
      <c r="HA26" s="22"/>
      <c r="HB26" s="22"/>
      <c r="HC26" s="80"/>
      <c r="HD26" s="22"/>
      <c r="HE26" s="22"/>
      <c r="HF26" s="22"/>
      <c r="HG26" s="22"/>
      <c r="HH26" s="22"/>
      <c r="HI26" s="22"/>
      <c r="HJ26" s="22"/>
      <c r="HK26" s="22"/>
      <c r="HL26" s="22"/>
      <c r="HM26" s="22"/>
      <c r="HN26" s="22"/>
      <c r="HO26" s="22"/>
      <c r="HP26" s="22"/>
      <c r="HQ26" s="22"/>
      <c r="HR26" s="80"/>
      <c r="HS26" s="22"/>
      <c r="HT26" s="22"/>
      <c r="HU26" s="22"/>
      <c r="HV26" s="22"/>
      <c r="HW26" s="22"/>
      <c r="HX26" s="22"/>
      <c r="HY26" s="22"/>
      <c r="HZ26" s="22"/>
      <c r="IA26" s="22"/>
      <c r="IB26" s="22"/>
      <c r="IC26" s="21"/>
      <c r="ID26" s="21"/>
      <c r="IE26" s="21"/>
      <c r="IF26" s="21"/>
      <c r="IG26" s="22"/>
      <c r="IH26" s="22"/>
      <c r="II26" s="22"/>
      <c r="IJ26" s="22"/>
      <c r="IK26" s="22"/>
      <c r="IL26" s="22"/>
      <c r="IM26" s="22"/>
      <c r="IN26" s="22"/>
      <c r="IO26" s="22"/>
      <c r="IP26" s="22"/>
      <c r="IQ26" s="22"/>
      <c r="IR26" s="22"/>
      <c r="IS26" s="22"/>
      <c r="IT26" s="80"/>
      <c r="IU26" s="80"/>
      <c r="IV26" s="80"/>
      <c r="IW26" s="80"/>
      <c r="IX26" s="80"/>
      <c r="IY26" s="80"/>
      <c r="IZ26" s="80"/>
      <c r="JA26" s="80"/>
      <c r="JB26" s="80"/>
      <c r="JC26" s="80"/>
      <c r="JD26" s="22"/>
      <c r="JE26" s="24"/>
      <c r="JF26" s="22"/>
      <c r="JG26" s="22"/>
      <c r="JH26" s="22"/>
      <c r="JI26" s="22"/>
      <c r="JJ26" s="22"/>
      <c r="JK26" s="22"/>
      <c r="JL26" s="22"/>
      <c r="JM26" s="22"/>
      <c r="JN26" s="22"/>
      <c r="JO26" s="22"/>
      <c r="JP26" s="22"/>
      <c r="JQ26" s="22"/>
      <c r="JR26" s="80"/>
      <c r="JS26" s="80"/>
      <c r="JT26" s="80"/>
      <c r="JU26" s="80"/>
      <c r="JV26" s="80"/>
      <c r="JW26" s="80"/>
      <c r="JX26" s="80"/>
      <c r="JY26" s="80"/>
      <c r="JZ26" s="80"/>
      <c r="KA26" s="80"/>
      <c r="KB26" s="80"/>
      <c r="KC26" s="80"/>
      <c r="KD26" s="80"/>
      <c r="KE26" s="80"/>
      <c r="KF26" s="80"/>
      <c r="KG26" s="80"/>
      <c r="KH26" s="80"/>
      <c r="KI26" s="80"/>
      <c r="KJ26" s="80"/>
      <c r="KK26" s="80"/>
      <c r="KL26" s="80"/>
      <c r="KM26" s="80"/>
      <c r="KN26" s="80"/>
      <c r="KO26" s="80"/>
      <c r="KP26" s="80"/>
      <c r="KQ26" s="22"/>
      <c r="KR26" s="22"/>
      <c r="KS26" s="22"/>
      <c r="KT26" s="81"/>
      <c r="KU26" s="81"/>
      <c r="KV26" s="21"/>
      <c r="KW26" s="32"/>
      <c r="KX26" s="32"/>
      <c r="KY26" s="32"/>
      <c r="KZ26" s="32"/>
      <c r="LA26" s="32"/>
      <c r="LB26" s="32"/>
      <c r="LC26" s="32"/>
      <c r="LD26" s="32"/>
      <c r="LE26" s="32"/>
      <c r="LF26" s="35"/>
      <c r="LG26" s="35"/>
      <c r="LH26" s="35"/>
      <c r="LI26" s="33"/>
      <c r="LJ26" s="33"/>
      <c r="LK26" s="33"/>
      <c r="LL26" s="33"/>
      <c r="LM26" s="22"/>
      <c r="LN26" s="22"/>
      <c r="LO26" s="22"/>
      <c r="LP26" s="22"/>
      <c r="LQ26" s="22"/>
      <c r="LR26" s="22"/>
      <c r="LS26" s="22"/>
      <c r="LT26" s="22"/>
      <c r="LU26" s="22"/>
      <c r="LV26" s="22"/>
      <c r="LW26" s="22"/>
      <c r="LX26" s="22"/>
      <c r="LY26" s="22"/>
      <c r="LZ26" s="22"/>
      <c r="MA26" s="22"/>
      <c r="MB26" s="22"/>
      <c r="MC26" s="71"/>
      <c r="MD26" s="75"/>
      <c r="ME26" s="26"/>
      <c r="MF26" s="27"/>
      <c r="MG26" s="37"/>
      <c r="MH26" s="37"/>
      <c r="MI26" s="37"/>
      <c r="MJ26" s="37"/>
      <c r="MK26" s="37"/>
      <c r="ML26" s="37"/>
      <c r="MM26" s="37"/>
      <c r="MN26" s="37"/>
      <c r="MO26" s="37"/>
      <c r="MP26" s="37"/>
      <c r="MQ26" s="37"/>
      <c r="MR26" s="37"/>
      <c r="MS26" s="37"/>
      <c r="MT26" s="37"/>
      <c r="MU26" s="39"/>
      <c r="MV26" s="37"/>
      <c r="MW26" s="37"/>
      <c r="MX26" s="37"/>
      <c r="MY26" s="37"/>
      <c r="MZ26" s="37"/>
      <c r="NA26" s="37"/>
      <c r="NB26" s="37"/>
      <c r="NC26" s="37"/>
      <c r="ND26" s="37"/>
      <c r="NE26" s="37"/>
      <c r="NF26" s="37"/>
      <c r="NG26" s="37"/>
      <c r="NH26" s="37"/>
      <c r="NI26" s="37"/>
      <c r="NJ26" s="37"/>
      <c r="NK26" s="37"/>
      <c r="NL26" s="37"/>
      <c r="NM26" s="37"/>
      <c r="NN26" s="37"/>
      <c r="NO26" s="37"/>
      <c r="NP26" s="37"/>
      <c r="NQ26" s="37"/>
      <c r="NR26" s="37"/>
      <c r="NS26" s="37"/>
      <c r="NT26" s="37"/>
      <c r="NU26" s="37"/>
      <c r="NV26" s="37"/>
      <c r="NW26" s="37"/>
      <c r="NX26" s="37"/>
      <c r="NY26" s="37"/>
      <c r="NZ26" s="37"/>
      <c r="OA26" s="37"/>
      <c r="OB26" s="37"/>
      <c r="OC26" s="37"/>
      <c r="OD26" s="37"/>
      <c r="OE26" s="37"/>
      <c r="OF26" s="37"/>
      <c r="OG26" s="37"/>
      <c r="OH26" s="37"/>
      <c r="OI26" s="37"/>
      <c r="OJ26" s="37"/>
      <c r="OK26" s="37"/>
      <c r="OL26" s="37"/>
      <c r="OM26" s="37"/>
      <c r="ON26" s="37"/>
      <c r="OO26" s="40"/>
      <c r="OP26" s="40"/>
      <c r="OQ26" s="40"/>
      <c r="OR26" s="14"/>
      <c r="OS26" s="14"/>
      <c r="OT26" s="14"/>
      <c r="OU26" s="14"/>
      <c r="OV26" s="14"/>
      <c r="OW26" s="14"/>
      <c r="OX26" s="26"/>
      <c r="OY26" s="47"/>
      <c r="OZ26" s="14"/>
      <c r="PA26" s="28"/>
      <c r="QX26" s="28"/>
      <c r="RK26" s="14"/>
      <c r="RL26" s="14"/>
      <c r="RM26" s="14"/>
    </row>
    <row r="27" spans="1:543" ht="17.25" customHeight="1" x14ac:dyDescent="0.25">
      <c r="A27" s="11"/>
      <c r="B27" s="12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3"/>
      <c r="BH27" s="57"/>
      <c r="BI27" s="60"/>
      <c r="BJ27" s="60"/>
      <c r="BK27" s="60"/>
      <c r="BL27" s="57"/>
      <c r="BM27" s="57"/>
      <c r="BN27" s="64"/>
      <c r="BO27" s="57"/>
      <c r="BP27" s="57"/>
      <c r="BQ27" s="64"/>
      <c r="BR27" s="64"/>
      <c r="BS27" s="60"/>
      <c r="BT27" s="57"/>
      <c r="BU27" s="57"/>
      <c r="BV27" s="60"/>
      <c r="BW27" s="60"/>
      <c r="BX27" s="60"/>
      <c r="BY27" s="60"/>
      <c r="BZ27" s="60"/>
      <c r="CA27" s="60"/>
      <c r="CB27" s="64"/>
      <c r="CC27" s="57"/>
      <c r="CD27" s="60"/>
      <c r="CE27" s="60"/>
      <c r="CF27" s="60"/>
      <c r="CG27" s="60"/>
      <c r="CH27" s="60"/>
      <c r="CI27" s="60"/>
      <c r="CJ27" s="60"/>
      <c r="CK27" s="60"/>
      <c r="CL27" s="60"/>
      <c r="CM27" s="60"/>
      <c r="CN27" s="60"/>
      <c r="CO27" s="60"/>
      <c r="CP27" s="60"/>
      <c r="CQ27" s="60"/>
      <c r="CR27" s="60"/>
      <c r="CS27" s="60"/>
      <c r="CT27" s="60"/>
      <c r="CU27" s="60"/>
      <c r="CV27" s="60"/>
      <c r="CW27" s="60"/>
      <c r="CX27" s="60"/>
      <c r="CY27" s="60"/>
      <c r="CZ27" s="60"/>
      <c r="DA27" s="64"/>
      <c r="DB27" s="60"/>
      <c r="DC27" s="60"/>
      <c r="DD27" s="60"/>
      <c r="DE27" s="60"/>
      <c r="DF27" s="60"/>
      <c r="DG27" s="60"/>
      <c r="DH27" s="60"/>
      <c r="DI27" s="60"/>
      <c r="DJ27" s="60"/>
      <c r="DK27" s="60"/>
      <c r="DL27" s="60"/>
      <c r="DM27" s="60"/>
      <c r="DN27" s="60"/>
      <c r="DO27" s="60"/>
      <c r="DP27" s="64"/>
      <c r="DQ27" s="57"/>
      <c r="DR27" s="57"/>
      <c r="DS27" s="57"/>
      <c r="DT27" s="60"/>
      <c r="DU27" s="60"/>
      <c r="DV27" s="60"/>
      <c r="DW27" s="60"/>
      <c r="DX27" s="60"/>
      <c r="DY27" s="60"/>
      <c r="DZ27" s="60"/>
      <c r="EA27" s="60"/>
      <c r="EB27" s="64"/>
      <c r="EC27" s="60"/>
      <c r="ED27" s="60"/>
      <c r="EE27" s="60"/>
      <c r="EF27" s="60"/>
      <c r="EG27" s="60"/>
      <c r="EH27" s="60"/>
      <c r="EI27" s="60"/>
      <c r="EJ27" s="60"/>
      <c r="EK27" s="60"/>
      <c r="EL27" s="60"/>
      <c r="EM27" s="60"/>
      <c r="EN27" s="60"/>
      <c r="EO27" s="60"/>
      <c r="EP27" s="60"/>
      <c r="EQ27" s="60"/>
      <c r="ER27" s="60"/>
      <c r="ES27" s="60"/>
      <c r="ET27" s="65"/>
      <c r="EU27" s="66"/>
      <c r="EV27" s="60"/>
      <c r="EW27" s="60"/>
      <c r="EX27" s="31"/>
      <c r="EY27" s="67"/>
      <c r="EZ27" s="64"/>
      <c r="FA27" s="57"/>
      <c r="FB27" s="57"/>
      <c r="FC27" s="57"/>
      <c r="FD27" s="57"/>
      <c r="FE27" s="64"/>
      <c r="FF27" s="57"/>
      <c r="FG27" s="57"/>
      <c r="FH27" s="56"/>
      <c r="FI27" s="64"/>
      <c r="FJ27" s="68"/>
      <c r="FK27" s="60"/>
      <c r="FL27" s="60"/>
      <c r="FM27" s="60"/>
      <c r="FN27" s="60"/>
      <c r="FO27" s="64"/>
      <c r="FP27" s="57"/>
      <c r="FQ27" s="57"/>
      <c r="FR27" s="64"/>
      <c r="FS27" s="57"/>
      <c r="FT27" s="57"/>
      <c r="FU27" s="60"/>
      <c r="FV27" s="60"/>
      <c r="FW27" s="60"/>
      <c r="FX27" s="60"/>
      <c r="FY27" s="57"/>
      <c r="FZ27" s="57"/>
      <c r="GA27" s="57"/>
      <c r="GB27" s="57"/>
      <c r="GC27" s="57"/>
      <c r="GD27" s="60"/>
      <c r="GE27" s="57"/>
      <c r="GF27" s="69"/>
      <c r="GG27" s="16"/>
      <c r="GH27" s="21"/>
      <c r="GI27" s="21"/>
      <c r="GJ27" s="21"/>
      <c r="GK27" s="21"/>
      <c r="GL27" s="22"/>
      <c r="GM27" s="22"/>
      <c r="GN27" s="22"/>
      <c r="GO27" s="22"/>
      <c r="GP27" s="22"/>
      <c r="GQ27" s="22"/>
      <c r="GR27" s="22"/>
      <c r="GS27" s="22"/>
      <c r="GT27" s="80"/>
      <c r="GU27" s="80"/>
      <c r="GV27" s="80"/>
      <c r="GW27" s="22"/>
      <c r="GX27" s="80"/>
      <c r="GY27" s="22"/>
      <c r="GZ27" s="22"/>
      <c r="HA27" s="22"/>
      <c r="HB27" s="22"/>
      <c r="HC27" s="80"/>
      <c r="HD27" s="22"/>
      <c r="HE27" s="22"/>
      <c r="HF27" s="22"/>
      <c r="HG27" s="22"/>
      <c r="HH27" s="22"/>
      <c r="HI27" s="22"/>
      <c r="HJ27" s="22"/>
      <c r="HK27" s="22"/>
      <c r="HL27" s="22"/>
      <c r="HM27" s="22"/>
      <c r="HN27" s="22"/>
      <c r="HO27" s="22"/>
      <c r="HP27" s="22"/>
      <c r="HQ27" s="22"/>
      <c r="HR27" s="80"/>
      <c r="HS27" s="22"/>
      <c r="HT27" s="22"/>
      <c r="HU27" s="22"/>
      <c r="HV27" s="22"/>
      <c r="HW27" s="22"/>
      <c r="HX27" s="22"/>
      <c r="HY27" s="22"/>
      <c r="HZ27" s="22"/>
      <c r="IA27" s="22"/>
      <c r="IB27" s="22"/>
      <c r="IC27" s="21"/>
      <c r="ID27" s="21"/>
      <c r="IE27" s="21"/>
      <c r="IF27" s="21"/>
      <c r="IG27" s="22"/>
      <c r="IH27" s="22"/>
      <c r="II27" s="22"/>
      <c r="IJ27" s="22"/>
      <c r="IK27" s="22"/>
      <c r="IL27" s="22"/>
      <c r="IM27" s="22"/>
      <c r="IN27" s="22"/>
      <c r="IO27" s="22"/>
      <c r="IP27" s="22"/>
      <c r="IQ27" s="22"/>
      <c r="IR27" s="22"/>
      <c r="IS27" s="22"/>
      <c r="IT27" s="80"/>
      <c r="IU27" s="80"/>
      <c r="IV27" s="80"/>
      <c r="IW27" s="80"/>
      <c r="IX27" s="80"/>
      <c r="IY27" s="80"/>
      <c r="IZ27" s="80"/>
      <c r="JA27" s="80"/>
      <c r="JB27" s="80"/>
      <c r="JC27" s="80"/>
      <c r="JD27" s="22"/>
      <c r="JE27" s="24"/>
      <c r="JF27" s="22"/>
      <c r="JG27" s="22"/>
      <c r="JH27" s="22"/>
      <c r="JI27" s="22"/>
      <c r="JJ27" s="22"/>
      <c r="JK27" s="22"/>
      <c r="JL27" s="22"/>
      <c r="JM27" s="22"/>
      <c r="JN27" s="22"/>
      <c r="JO27" s="22"/>
      <c r="JP27" s="22"/>
      <c r="JQ27" s="22"/>
      <c r="JR27" s="80"/>
      <c r="JS27" s="80"/>
      <c r="JT27" s="80"/>
      <c r="JU27" s="80"/>
      <c r="JV27" s="80"/>
      <c r="JW27" s="80"/>
      <c r="JX27" s="80"/>
      <c r="JY27" s="80"/>
      <c r="JZ27" s="80"/>
      <c r="KA27" s="80"/>
      <c r="KB27" s="80"/>
      <c r="KC27" s="80"/>
      <c r="KD27" s="80"/>
      <c r="KE27" s="80"/>
      <c r="KF27" s="80"/>
      <c r="KG27" s="80"/>
      <c r="KH27" s="80"/>
      <c r="KI27" s="80"/>
      <c r="KJ27" s="80"/>
      <c r="KK27" s="80"/>
      <c r="KL27" s="80"/>
      <c r="KM27" s="80"/>
      <c r="KN27" s="80"/>
      <c r="KO27" s="80"/>
      <c r="KP27" s="80"/>
      <c r="KQ27" s="22"/>
      <c r="KR27" s="22"/>
      <c r="KS27" s="22"/>
      <c r="KT27" s="81"/>
      <c r="KU27" s="81"/>
      <c r="KV27" s="21"/>
      <c r="KW27" s="32"/>
      <c r="KX27" s="32"/>
      <c r="KY27" s="32"/>
      <c r="KZ27" s="32"/>
      <c r="LA27" s="32"/>
      <c r="LB27" s="32"/>
      <c r="LC27" s="32"/>
      <c r="LD27" s="32"/>
      <c r="LE27" s="32"/>
      <c r="LF27" s="35"/>
      <c r="LG27" s="35"/>
      <c r="LH27" s="35"/>
      <c r="LI27" s="33"/>
      <c r="LJ27" s="33"/>
      <c r="LK27" s="33"/>
      <c r="LL27" s="33"/>
      <c r="LM27" s="22"/>
      <c r="LN27" s="22"/>
      <c r="LO27" s="22"/>
      <c r="LP27" s="22"/>
      <c r="LQ27" s="22"/>
      <c r="LR27" s="22"/>
      <c r="LS27" s="22"/>
      <c r="LT27" s="22"/>
      <c r="LU27" s="22"/>
      <c r="LV27" s="22"/>
      <c r="LW27" s="22"/>
      <c r="LX27" s="22"/>
      <c r="LY27" s="22"/>
      <c r="LZ27" s="22"/>
      <c r="MA27" s="22"/>
      <c r="MB27" s="22"/>
      <c r="MC27" s="71"/>
      <c r="MD27" s="75"/>
      <c r="ME27" s="26"/>
      <c r="MF27" s="27"/>
      <c r="MG27" s="37"/>
      <c r="MH27" s="37"/>
      <c r="MI27" s="37"/>
      <c r="MJ27" s="37"/>
      <c r="MK27" s="37"/>
      <c r="ML27" s="37"/>
      <c r="MM27" s="37"/>
      <c r="MN27" s="37"/>
      <c r="MO27" s="37"/>
      <c r="MP27" s="37"/>
      <c r="MQ27" s="37"/>
      <c r="MR27" s="37"/>
      <c r="MS27" s="37"/>
      <c r="MT27" s="37"/>
      <c r="MU27" s="39"/>
      <c r="MV27" s="37"/>
      <c r="MW27" s="37"/>
      <c r="MX27" s="37"/>
      <c r="MY27" s="37"/>
      <c r="MZ27" s="37"/>
      <c r="NA27" s="37"/>
      <c r="NB27" s="37"/>
      <c r="NC27" s="37"/>
      <c r="ND27" s="37"/>
      <c r="NE27" s="37"/>
      <c r="NF27" s="37"/>
      <c r="NG27" s="37"/>
      <c r="NH27" s="37"/>
      <c r="NI27" s="37"/>
      <c r="NJ27" s="37"/>
      <c r="NK27" s="37"/>
      <c r="NL27" s="37"/>
      <c r="NM27" s="37"/>
      <c r="NN27" s="37"/>
      <c r="NO27" s="37"/>
      <c r="NP27" s="37"/>
      <c r="NQ27" s="37"/>
      <c r="NR27" s="37"/>
      <c r="NS27" s="37"/>
      <c r="NT27" s="37"/>
      <c r="NU27" s="37"/>
      <c r="NV27" s="37"/>
      <c r="NW27" s="37"/>
      <c r="NX27" s="37"/>
      <c r="NY27" s="37"/>
      <c r="NZ27" s="37"/>
      <c r="OA27" s="37"/>
      <c r="OB27" s="37"/>
      <c r="OC27" s="37"/>
      <c r="OD27" s="37"/>
      <c r="OE27" s="37"/>
      <c r="OF27" s="37"/>
      <c r="OG27" s="37"/>
      <c r="OH27" s="37"/>
      <c r="OI27" s="37"/>
      <c r="OJ27" s="37"/>
      <c r="OK27" s="37"/>
      <c r="OL27" s="37"/>
      <c r="OM27" s="37"/>
      <c r="ON27" s="37"/>
      <c r="OO27" s="40"/>
      <c r="OP27" s="40"/>
      <c r="OQ27" s="40"/>
      <c r="OR27" s="14"/>
      <c r="OS27" s="14"/>
      <c r="OT27" s="14"/>
      <c r="OU27" s="14"/>
      <c r="OV27" s="14"/>
      <c r="OW27" s="14"/>
      <c r="OX27" s="26"/>
      <c r="OY27" s="47"/>
      <c r="OZ27" s="14"/>
      <c r="PA27" s="28"/>
      <c r="QX27" s="28"/>
      <c r="RK27" s="14"/>
      <c r="RL27" s="14"/>
      <c r="RM27" s="14"/>
    </row>
    <row r="28" spans="1:543" ht="15" customHeight="1" x14ac:dyDescent="0.25">
      <c r="A28" s="11"/>
      <c r="B28" s="12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3"/>
      <c r="BH28" s="57"/>
      <c r="BI28" s="60"/>
      <c r="BJ28" s="60"/>
      <c r="BK28" s="60"/>
      <c r="BL28" s="57"/>
      <c r="BM28" s="57"/>
      <c r="BN28" s="64"/>
      <c r="BO28" s="57"/>
      <c r="BP28" s="57"/>
      <c r="BQ28" s="64"/>
      <c r="BR28" s="64"/>
      <c r="BS28" s="60"/>
      <c r="BT28" s="57"/>
      <c r="BU28" s="57"/>
      <c r="BV28" s="60"/>
      <c r="BW28" s="60"/>
      <c r="BX28" s="60"/>
      <c r="BY28" s="60"/>
      <c r="BZ28" s="60"/>
      <c r="CA28" s="60"/>
      <c r="CB28" s="64"/>
      <c r="CC28" s="57"/>
      <c r="CD28" s="60"/>
      <c r="CE28" s="60"/>
      <c r="CF28" s="60"/>
      <c r="CG28" s="60"/>
      <c r="CH28" s="60"/>
      <c r="CI28" s="60"/>
      <c r="CJ28" s="60"/>
      <c r="CK28" s="60"/>
      <c r="CL28" s="60"/>
      <c r="CM28" s="60"/>
      <c r="CN28" s="60"/>
      <c r="CO28" s="60"/>
      <c r="CP28" s="60"/>
      <c r="CQ28" s="60"/>
      <c r="CR28" s="60"/>
      <c r="CS28" s="60"/>
      <c r="CT28" s="60"/>
      <c r="CU28" s="60"/>
      <c r="CV28" s="60"/>
      <c r="CW28" s="60"/>
      <c r="CX28" s="60"/>
      <c r="CY28" s="60"/>
      <c r="CZ28" s="60"/>
      <c r="DA28" s="64"/>
      <c r="DB28" s="60"/>
      <c r="DC28" s="60"/>
      <c r="DD28" s="60"/>
      <c r="DE28" s="60"/>
      <c r="DF28" s="60"/>
      <c r="DG28" s="60"/>
      <c r="DH28" s="60"/>
      <c r="DI28" s="60"/>
      <c r="DJ28" s="60"/>
      <c r="DK28" s="60"/>
      <c r="DL28" s="60"/>
      <c r="DM28" s="60"/>
      <c r="DN28" s="60"/>
      <c r="DO28" s="60"/>
      <c r="DP28" s="64"/>
      <c r="DQ28" s="57"/>
      <c r="DR28" s="57"/>
      <c r="DS28" s="57"/>
      <c r="DT28" s="60"/>
      <c r="DU28" s="60"/>
      <c r="DV28" s="60"/>
      <c r="DW28" s="60"/>
      <c r="DX28" s="60"/>
      <c r="DY28" s="60"/>
      <c r="DZ28" s="60"/>
      <c r="EA28" s="60"/>
      <c r="EB28" s="64"/>
      <c r="EC28" s="60"/>
      <c r="ED28" s="60"/>
      <c r="EE28" s="60"/>
      <c r="EF28" s="60"/>
      <c r="EG28" s="60"/>
      <c r="EH28" s="60"/>
      <c r="EI28" s="60"/>
      <c r="EJ28" s="60"/>
      <c r="EK28" s="60"/>
      <c r="EL28" s="60"/>
      <c r="EM28" s="60"/>
      <c r="EN28" s="60"/>
      <c r="EO28" s="60"/>
      <c r="EP28" s="60"/>
      <c r="EQ28" s="60"/>
      <c r="ER28" s="60"/>
      <c r="ES28" s="60"/>
      <c r="ET28" s="65"/>
      <c r="EU28" s="66"/>
      <c r="EV28" s="60"/>
      <c r="EW28" s="60"/>
      <c r="EX28" s="31"/>
      <c r="EY28" s="67"/>
      <c r="EZ28" s="64"/>
      <c r="FA28" s="57"/>
      <c r="FB28" s="57"/>
      <c r="FC28" s="57"/>
      <c r="FD28" s="57"/>
      <c r="FE28" s="64"/>
      <c r="FF28" s="57"/>
      <c r="FG28" s="57"/>
      <c r="FH28" s="56"/>
      <c r="FI28" s="64"/>
      <c r="FJ28" s="68"/>
      <c r="FK28" s="60"/>
      <c r="FL28" s="60"/>
      <c r="FM28" s="60"/>
      <c r="FN28" s="60"/>
      <c r="FO28" s="64"/>
      <c r="FP28" s="57"/>
      <c r="FQ28" s="57"/>
      <c r="FR28" s="64"/>
      <c r="FS28" s="57"/>
      <c r="FT28" s="57"/>
      <c r="FU28" s="60"/>
      <c r="FV28" s="60"/>
      <c r="FW28" s="60"/>
      <c r="FX28" s="60"/>
      <c r="FY28" s="57"/>
      <c r="FZ28" s="57"/>
      <c r="GA28" s="57"/>
      <c r="GB28" s="57"/>
      <c r="GC28" s="57"/>
      <c r="GD28" s="60"/>
      <c r="GE28" s="57"/>
      <c r="GF28" s="69"/>
      <c r="GG28" s="16"/>
      <c r="GH28" s="21"/>
      <c r="GI28" s="21"/>
      <c r="GJ28" s="21"/>
      <c r="GK28" s="21"/>
      <c r="GL28" s="22"/>
      <c r="GM28" s="22"/>
      <c r="GN28" s="22"/>
      <c r="GO28" s="22"/>
      <c r="GP28" s="22"/>
      <c r="GQ28" s="22"/>
      <c r="GR28" s="22"/>
      <c r="GS28" s="22"/>
      <c r="GT28" s="80"/>
      <c r="GU28" s="80"/>
      <c r="GV28" s="80"/>
      <c r="GW28" s="22"/>
      <c r="GX28" s="80"/>
      <c r="GY28" s="22"/>
      <c r="GZ28" s="22"/>
      <c r="HA28" s="22"/>
      <c r="HB28" s="22"/>
      <c r="HC28" s="80"/>
      <c r="HD28" s="22"/>
      <c r="HE28" s="22"/>
      <c r="HF28" s="22"/>
      <c r="HG28" s="22"/>
      <c r="HH28" s="22"/>
      <c r="HI28" s="22"/>
      <c r="HJ28" s="22"/>
      <c r="HK28" s="22"/>
      <c r="HL28" s="22"/>
      <c r="HM28" s="22"/>
      <c r="HN28" s="22"/>
      <c r="HO28" s="22"/>
      <c r="HP28" s="22"/>
      <c r="HQ28" s="22"/>
      <c r="HR28" s="80"/>
      <c r="HS28" s="22"/>
      <c r="HT28" s="22"/>
      <c r="HU28" s="22"/>
      <c r="HV28" s="22"/>
      <c r="HW28" s="22"/>
      <c r="HX28" s="22"/>
      <c r="HY28" s="22"/>
      <c r="HZ28" s="22"/>
      <c r="IA28" s="22"/>
      <c r="IB28" s="22"/>
      <c r="IC28" s="21"/>
      <c r="ID28" s="21"/>
      <c r="IE28" s="21"/>
      <c r="IF28" s="21"/>
      <c r="IG28" s="22"/>
      <c r="IH28" s="22"/>
      <c r="II28" s="22"/>
      <c r="IJ28" s="22"/>
      <c r="IK28" s="22"/>
      <c r="IL28" s="22"/>
      <c r="IM28" s="22"/>
      <c r="IN28" s="22"/>
      <c r="IO28" s="22"/>
      <c r="IP28" s="22"/>
      <c r="IQ28" s="22"/>
      <c r="IR28" s="22"/>
      <c r="IS28" s="22"/>
      <c r="IT28" s="80"/>
      <c r="IU28" s="80"/>
      <c r="IV28" s="80"/>
      <c r="IW28" s="80"/>
      <c r="IX28" s="80"/>
      <c r="IY28" s="80"/>
      <c r="IZ28" s="80"/>
      <c r="JA28" s="80"/>
      <c r="JB28" s="80"/>
      <c r="JC28" s="80"/>
      <c r="JD28" s="22"/>
      <c r="JE28" s="24"/>
      <c r="JF28" s="22"/>
      <c r="JG28" s="22"/>
      <c r="JH28" s="22"/>
      <c r="JI28" s="22"/>
      <c r="JJ28" s="22"/>
      <c r="JK28" s="22"/>
      <c r="JL28" s="22"/>
      <c r="JM28" s="22"/>
      <c r="JN28" s="22"/>
      <c r="JO28" s="22"/>
      <c r="JP28" s="22"/>
      <c r="JQ28" s="22"/>
      <c r="JR28" s="80"/>
      <c r="JS28" s="80"/>
      <c r="JT28" s="80"/>
      <c r="JU28" s="80"/>
      <c r="JV28" s="80"/>
      <c r="JW28" s="80"/>
      <c r="JX28" s="80"/>
      <c r="JY28" s="80"/>
      <c r="JZ28" s="80"/>
      <c r="KA28" s="80"/>
      <c r="KB28" s="80"/>
      <c r="KC28" s="80"/>
      <c r="KD28" s="80"/>
      <c r="KE28" s="80"/>
      <c r="KF28" s="80"/>
      <c r="KG28" s="80"/>
      <c r="KH28" s="80"/>
      <c r="KI28" s="80"/>
      <c r="KJ28" s="80"/>
      <c r="KK28" s="80"/>
      <c r="KL28" s="80"/>
      <c r="KM28" s="80"/>
      <c r="KN28" s="80"/>
      <c r="KO28" s="80"/>
      <c r="KP28" s="80"/>
      <c r="KQ28" s="22"/>
      <c r="KR28" s="22"/>
      <c r="KS28" s="22"/>
      <c r="KT28" s="81"/>
      <c r="KU28" s="81"/>
      <c r="KV28" s="21"/>
      <c r="KW28" s="32"/>
      <c r="KX28" s="32"/>
      <c r="KY28" s="32"/>
      <c r="KZ28" s="32"/>
      <c r="LA28" s="32"/>
      <c r="LB28" s="32"/>
      <c r="LC28" s="32"/>
      <c r="LD28" s="32"/>
      <c r="LE28" s="32"/>
      <c r="LF28" s="35"/>
      <c r="LG28" s="35"/>
      <c r="LH28" s="35"/>
      <c r="LI28" s="33"/>
      <c r="LJ28" s="33"/>
      <c r="LK28" s="33"/>
      <c r="LL28" s="33"/>
      <c r="LM28" s="22"/>
      <c r="LN28" s="22"/>
      <c r="LO28" s="22"/>
      <c r="LP28" s="22"/>
      <c r="LQ28" s="22"/>
      <c r="LR28" s="22"/>
      <c r="LS28" s="22"/>
      <c r="LT28" s="22"/>
      <c r="LU28" s="22"/>
      <c r="LV28" s="22"/>
      <c r="LW28" s="22"/>
      <c r="LX28" s="22"/>
      <c r="LY28" s="22"/>
      <c r="LZ28" s="22"/>
      <c r="MA28" s="22"/>
      <c r="MB28" s="22"/>
      <c r="MC28" s="71"/>
      <c r="MD28" s="75"/>
      <c r="ME28" s="26"/>
      <c r="MF28" s="27"/>
      <c r="MG28" s="37"/>
      <c r="MH28" s="37"/>
      <c r="MI28" s="37"/>
      <c r="MJ28" s="37"/>
      <c r="MK28" s="37"/>
      <c r="ML28" s="37"/>
      <c r="MM28" s="37"/>
      <c r="MN28" s="37"/>
      <c r="MO28" s="37"/>
      <c r="MP28" s="37"/>
      <c r="MQ28" s="37"/>
      <c r="MR28" s="37"/>
      <c r="MS28" s="37"/>
      <c r="MT28" s="37"/>
      <c r="MU28" s="39"/>
      <c r="MV28" s="37"/>
      <c r="MW28" s="37"/>
      <c r="MX28" s="37"/>
      <c r="MY28" s="37"/>
      <c r="MZ28" s="37"/>
      <c r="NA28" s="37"/>
      <c r="NB28" s="37"/>
      <c r="NC28" s="37"/>
      <c r="ND28" s="37"/>
      <c r="NE28" s="37"/>
      <c r="NF28" s="37"/>
      <c r="NG28" s="37"/>
      <c r="NH28" s="37"/>
      <c r="NI28" s="37"/>
      <c r="NJ28" s="37"/>
      <c r="NK28" s="37"/>
      <c r="NL28" s="37"/>
      <c r="NM28" s="37"/>
      <c r="NN28" s="37"/>
      <c r="NO28" s="37"/>
      <c r="NP28" s="37"/>
      <c r="NQ28" s="37"/>
      <c r="NR28" s="37"/>
      <c r="NS28" s="37"/>
      <c r="NT28" s="37"/>
      <c r="NU28" s="37"/>
      <c r="NV28" s="37"/>
      <c r="NW28" s="37"/>
      <c r="NX28" s="37"/>
      <c r="NY28" s="37"/>
      <c r="NZ28" s="37"/>
      <c r="OA28" s="37"/>
      <c r="OB28" s="37"/>
      <c r="OC28" s="37"/>
      <c r="OD28" s="37"/>
      <c r="OE28" s="37"/>
      <c r="OF28" s="37"/>
      <c r="OG28" s="37"/>
      <c r="OH28" s="37"/>
      <c r="OI28" s="37"/>
      <c r="OJ28" s="37"/>
      <c r="OK28" s="37"/>
      <c r="OL28" s="37"/>
      <c r="OM28" s="37"/>
      <c r="ON28" s="37"/>
      <c r="OO28" s="40"/>
      <c r="OP28" s="40"/>
      <c r="OQ28" s="40"/>
      <c r="OR28" s="14"/>
      <c r="OS28" s="14"/>
      <c r="OT28" s="14"/>
      <c r="OU28" s="14"/>
      <c r="OV28" s="14"/>
      <c r="OW28" s="14"/>
      <c r="OX28" s="26"/>
      <c r="OY28" s="47"/>
      <c r="OZ28" s="14"/>
      <c r="PA28" s="28"/>
      <c r="QX28" s="28"/>
      <c r="RK28" s="14"/>
      <c r="RL28" s="14"/>
      <c r="RM28" s="14"/>
    </row>
    <row r="29" spans="1:543" ht="15.75" customHeight="1" x14ac:dyDescent="0.25">
      <c r="A29" s="11"/>
      <c r="B29" s="12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3"/>
      <c r="BH29" s="57"/>
      <c r="BI29" s="60"/>
      <c r="BJ29" s="60"/>
      <c r="BK29" s="60"/>
      <c r="BL29" s="57"/>
      <c r="BM29" s="57"/>
      <c r="BN29" s="64"/>
      <c r="BO29" s="57"/>
      <c r="BP29" s="57"/>
      <c r="BQ29" s="64"/>
      <c r="BR29" s="64"/>
      <c r="BS29" s="60"/>
      <c r="BT29" s="57"/>
      <c r="BU29" s="57"/>
      <c r="BV29" s="60"/>
      <c r="BW29" s="60"/>
      <c r="BX29" s="60"/>
      <c r="BY29" s="60"/>
      <c r="BZ29" s="60"/>
      <c r="CA29" s="60"/>
      <c r="CB29" s="64"/>
      <c r="CC29" s="57"/>
      <c r="CD29" s="60"/>
      <c r="CE29" s="60"/>
      <c r="CF29" s="60"/>
      <c r="CG29" s="60"/>
      <c r="CH29" s="60"/>
      <c r="CI29" s="60"/>
      <c r="CJ29" s="60"/>
      <c r="CK29" s="60"/>
      <c r="CL29" s="60"/>
      <c r="CM29" s="60"/>
      <c r="CN29" s="60"/>
      <c r="CO29" s="60"/>
      <c r="CP29" s="60"/>
      <c r="CQ29" s="60"/>
      <c r="CR29" s="60"/>
      <c r="CS29" s="60"/>
      <c r="CT29" s="60"/>
      <c r="CU29" s="60"/>
      <c r="CV29" s="60"/>
      <c r="CW29" s="60"/>
      <c r="CX29" s="60"/>
      <c r="CY29" s="60"/>
      <c r="CZ29" s="60"/>
      <c r="DA29" s="64"/>
      <c r="DB29" s="60"/>
      <c r="DC29" s="60"/>
      <c r="DD29" s="60"/>
      <c r="DE29" s="60"/>
      <c r="DF29" s="60"/>
      <c r="DG29" s="60"/>
      <c r="DH29" s="60"/>
      <c r="DI29" s="60"/>
      <c r="DJ29" s="60"/>
      <c r="DK29" s="60"/>
      <c r="DL29" s="60"/>
      <c r="DM29" s="60"/>
      <c r="DN29" s="60"/>
      <c r="DO29" s="60"/>
      <c r="DP29" s="64"/>
      <c r="DQ29" s="57"/>
      <c r="DR29" s="57"/>
      <c r="DS29" s="57"/>
      <c r="DT29" s="60"/>
      <c r="DU29" s="60"/>
      <c r="DV29" s="60"/>
      <c r="DW29" s="60"/>
      <c r="DX29" s="60"/>
      <c r="DY29" s="60"/>
      <c r="DZ29" s="60"/>
      <c r="EA29" s="60"/>
      <c r="EB29" s="64"/>
      <c r="EC29" s="60"/>
      <c r="ED29" s="60"/>
      <c r="EE29" s="60"/>
      <c r="EF29" s="60"/>
      <c r="EG29" s="60"/>
      <c r="EH29" s="60"/>
      <c r="EI29" s="60"/>
      <c r="EJ29" s="60"/>
      <c r="EK29" s="60"/>
      <c r="EL29" s="60"/>
      <c r="EM29" s="60"/>
      <c r="EN29" s="60"/>
      <c r="EO29" s="60"/>
      <c r="EP29" s="60"/>
      <c r="EQ29" s="60"/>
      <c r="ER29" s="60"/>
      <c r="ES29" s="60"/>
      <c r="ET29" s="65"/>
      <c r="EU29" s="66"/>
      <c r="EV29" s="60"/>
      <c r="EW29" s="60"/>
      <c r="EX29" s="31"/>
      <c r="EY29" s="67"/>
      <c r="EZ29" s="64"/>
      <c r="FA29" s="57"/>
      <c r="FB29" s="57"/>
      <c r="FC29" s="57"/>
      <c r="FD29" s="57"/>
      <c r="FE29" s="64"/>
      <c r="FF29" s="57"/>
      <c r="FG29" s="57"/>
      <c r="FH29" s="56"/>
      <c r="FI29" s="64"/>
      <c r="FJ29" s="68"/>
      <c r="FK29" s="60"/>
      <c r="FL29" s="60"/>
      <c r="FM29" s="60"/>
      <c r="FN29" s="60"/>
      <c r="FO29" s="64"/>
      <c r="FP29" s="57"/>
      <c r="FQ29" s="57"/>
      <c r="FR29" s="64"/>
      <c r="FS29" s="57"/>
      <c r="FT29" s="57"/>
      <c r="FU29" s="60"/>
      <c r="FV29" s="60"/>
      <c r="FW29" s="60"/>
      <c r="FX29" s="60"/>
      <c r="FY29" s="57"/>
      <c r="FZ29" s="57"/>
      <c r="GA29" s="57"/>
      <c r="GB29" s="57"/>
      <c r="GC29" s="57"/>
      <c r="GD29" s="60"/>
      <c r="GE29" s="57"/>
      <c r="GF29" s="69"/>
      <c r="GG29" s="16"/>
      <c r="GH29" s="21"/>
      <c r="GI29" s="21"/>
      <c r="GJ29" s="21"/>
      <c r="GK29" s="21"/>
      <c r="GL29" s="22"/>
      <c r="GM29" s="22"/>
      <c r="GN29" s="22"/>
      <c r="GO29" s="22"/>
      <c r="GP29" s="22"/>
      <c r="GQ29" s="22"/>
      <c r="GR29" s="22"/>
      <c r="GS29" s="22"/>
      <c r="GT29" s="80"/>
      <c r="GU29" s="80"/>
      <c r="GV29" s="80"/>
      <c r="GW29" s="22"/>
      <c r="GX29" s="80"/>
      <c r="GY29" s="22"/>
      <c r="GZ29" s="22"/>
      <c r="HA29" s="22"/>
      <c r="HB29" s="22"/>
      <c r="HC29" s="80"/>
      <c r="HD29" s="22"/>
      <c r="HE29" s="22"/>
      <c r="HF29" s="22"/>
      <c r="HG29" s="22"/>
      <c r="HH29" s="22"/>
      <c r="HI29" s="22"/>
      <c r="HJ29" s="22"/>
      <c r="HK29" s="22"/>
      <c r="HL29" s="22"/>
      <c r="HM29" s="22"/>
      <c r="HN29" s="22"/>
      <c r="HO29" s="22"/>
      <c r="HP29" s="22"/>
      <c r="HQ29" s="22"/>
      <c r="HR29" s="80"/>
      <c r="HS29" s="22"/>
      <c r="HT29" s="22"/>
      <c r="HU29" s="22"/>
      <c r="HV29" s="22"/>
      <c r="HW29" s="22"/>
      <c r="HX29" s="22"/>
      <c r="HY29" s="22"/>
      <c r="HZ29" s="22"/>
      <c r="IA29" s="22"/>
      <c r="IB29" s="22"/>
      <c r="IC29" s="21"/>
      <c r="ID29" s="21"/>
      <c r="IE29" s="21"/>
      <c r="IF29" s="21"/>
      <c r="IG29" s="22"/>
      <c r="IH29" s="22"/>
      <c r="II29" s="22"/>
      <c r="IJ29" s="22"/>
      <c r="IK29" s="22"/>
      <c r="IL29" s="22"/>
      <c r="IM29" s="22"/>
      <c r="IN29" s="22"/>
      <c r="IO29" s="22"/>
      <c r="IP29" s="22"/>
      <c r="IQ29" s="22"/>
      <c r="IR29" s="22"/>
      <c r="IS29" s="22"/>
      <c r="IT29" s="80"/>
      <c r="IU29" s="80"/>
      <c r="IV29" s="80"/>
      <c r="IW29" s="80"/>
      <c r="IX29" s="80"/>
      <c r="IY29" s="80"/>
      <c r="IZ29" s="80"/>
      <c r="JA29" s="80"/>
      <c r="JB29" s="80"/>
      <c r="JC29" s="80"/>
      <c r="JD29" s="22"/>
      <c r="JE29" s="24"/>
      <c r="JF29" s="22"/>
      <c r="JG29" s="22"/>
      <c r="JH29" s="22"/>
      <c r="JI29" s="22"/>
      <c r="JJ29" s="22"/>
      <c r="JK29" s="22"/>
      <c r="JL29" s="22"/>
      <c r="JM29" s="22"/>
      <c r="JN29" s="22"/>
      <c r="JO29" s="22"/>
      <c r="JP29" s="22"/>
      <c r="JQ29" s="22"/>
      <c r="JR29" s="80"/>
      <c r="JS29" s="80"/>
      <c r="JT29" s="80"/>
      <c r="JU29" s="80"/>
      <c r="JV29" s="80"/>
      <c r="JW29" s="80"/>
      <c r="JX29" s="80"/>
      <c r="JY29" s="80"/>
      <c r="JZ29" s="80"/>
      <c r="KA29" s="80"/>
      <c r="KB29" s="80"/>
      <c r="KC29" s="80"/>
      <c r="KD29" s="80"/>
      <c r="KE29" s="80"/>
      <c r="KF29" s="80"/>
      <c r="KG29" s="80"/>
      <c r="KH29" s="80"/>
      <c r="KI29" s="80"/>
      <c r="KJ29" s="80"/>
      <c r="KK29" s="80"/>
      <c r="KL29" s="80"/>
      <c r="KM29" s="80"/>
      <c r="KN29" s="80"/>
      <c r="KO29" s="80"/>
      <c r="KP29" s="80"/>
      <c r="KQ29" s="22"/>
      <c r="KR29" s="22"/>
      <c r="KS29" s="22"/>
      <c r="KT29" s="81"/>
      <c r="KU29" s="81"/>
      <c r="KV29" s="21"/>
      <c r="KW29" s="32"/>
      <c r="KX29" s="32"/>
      <c r="KY29" s="32"/>
      <c r="KZ29" s="32"/>
      <c r="LA29" s="32"/>
      <c r="LB29" s="32"/>
      <c r="LC29" s="32"/>
      <c r="LD29" s="32"/>
      <c r="LE29" s="32"/>
      <c r="LF29" s="35"/>
      <c r="LG29" s="35"/>
      <c r="LH29" s="35"/>
      <c r="LI29" s="33"/>
      <c r="LJ29" s="33"/>
      <c r="LK29" s="33"/>
      <c r="LL29" s="33"/>
      <c r="LM29" s="22"/>
      <c r="LN29" s="22"/>
      <c r="LO29" s="22"/>
      <c r="LP29" s="22"/>
      <c r="LQ29" s="22"/>
      <c r="LR29" s="22"/>
      <c r="LS29" s="22"/>
      <c r="LT29" s="22"/>
      <c r="LU29" s="22"/>
      <c r="LV29" s="22"/>
      <c r="LW29" s="22"/>
      <c r="LX29" s="22"/>
      <c r="LY29" s="22"/>
      <c r="LZ29" s="22"/>
      <c r="MA29" s="22"/>
      <c r="MB29" s="22"/>
      <c r="MC29" s="71"/>
      <c r="MD29" s="75"/>
      <c r="ME29" s="26"/>
      <c r="MF29" s="27"/>
      <c r="MG29" s="37"/>
      <c r="MH29" s="37"/>
      <c r="MI29" s="37"/>
      <c r="MJ29" s="37"/>
      <c r="MK29" s="37"/>
      <c r="ML29" s="37"/>
      <c r="MM29" s="37"/>
      <c r="MN29" s="37"/>
      <c r="MO29" s="37"/>
      <c r="MP29" s="37"/>
      <c r="MQ29" s="37"/>
      <c r="MR29" s="37"/>
      <c r="MS29" s="37"/>
      <c r="MT29" s="37"/>
      <c r="MU29" s="39"/>
      <c r="MV29" s="37"/>
      <c r="MW29" s="37"/>
      <c r="MX29" s="37"/>
      <c r="MY29" s="37"/>
      <c r="MZ29" s="37"/>
      <c r="NA29" s="37"/>
      <c r="NB29" s="37"/>
      <c r="NC29" s="37"/>
      <c r="ND29" s="37"/>
      <c r="NE29" s="37"/>
      <c r="NF29" s="37"/>
      <c r="NG29" s="37"/>
      <c r="NH29" s="37"/>
      <c r="NI29" s="37"/>
      <c r="NJ29" s="37"/>
      <c r="NK29" s="37"/>
      <c r="NL29" s="37"/>
      <c r="NM29" s="37"/>
      <c r="NN29" s="37"/>
      <c r="NO29" s="37"/>
      <c r="NP29" s="37"/>
      <c r="NQ29" s="37"/>
      <c r="NR29" s="37"/>
      <c r="NS29" s="37"/>
      <c r="NT29" s="37"/>
      <c r="NU29" s="37"/>
      <c r="NV29" s="37"/>
      <c r="NW29" s="37"/>
      <c r="NX29" s="37"/>
      <c r="NY29" s="37"/>
      <c r="NZ29" s="37"/>
      <c r="OA29" s="37"/>
      <c r="OB29" s="37"/>
      <c r="OC29" s="37"/>
      <c r="OD29" s="37"/>
      <c r="OE29" s="37"/>
      <c r="OF29" s="37"/>
      <c r="OG29" s="37"/>
      <c r="OH29" s="37"/>
      <c r="OI29" s="37"/>
      <c r="OJ29" s="37"/>
      <c r="OK29" s="37"/>
      <c r="OL29" s="37"/>
      <c r="OM29" s="37"/>
      <c r="ON29" s="37"/>
      <c r="OO29" s="40"/>
      <c r="OP29" s="40"/>
      <c r="OQ29" s="40"/>
      <c r="OR29" s="14"/>
      <c r="OS29" s="14"/>
      <c r="OT29" s="14"/>
      <c r="OU29" s="14"/>
      <c r="OV29" s="14"/>
      <c r="OW29" s="14"/>
      <c r="OX29" s="26"/>
      <c r="OY29" s="47"/>
      <c r="OZ29" s="14"/>
      <c r="PA29" s="28"/>
      <c r="QX29" s="28"/>
      <c r="RK29" s="14"/>
      <c r="RL29" s="14"/>
      <c r="RM29" s="14"/>
    </row>
    <row r="30" spans="1:543" ht="15.75" x14ac:dyDescent="0.25">
      <c r="A30" s="11"/>
      <c r="B30" s="12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60"/>
      <c r="BF30" s="60"/>
      <c r="BG30" s="63"/>
      <c r="BH30" s="57"/>
      <c r="BI30" s="60"/>
      <c r="BJ30" s="60"/>
      <c r="BK30" s="60"/>
      <c r="BL30" s="57"/>
      <c r="BM30" s="57"/>
      <c r="BN30" s="64"/>
      <c r="BO30" s="57"/>
      <c r="BP30" s="57"/>
      <c r="BQ30" s="64"/>
      <c r="BR30" s="64"/>
      <c r="BS30" s="60"/>
      <c r="BT30" s="57"/>
      <c r="BU30" s="57"/>
      <c r="BV30" s="60"/>
      <c r="BW30" s="60"/>
      <c r="BX30" s="60"/>
      <c r="BY30" s="60"/>
      <c r="BZ30" s="60"/>
      <c r="CA30" s="60"/>
      <c r="CB30" s="64"/>
      <c r="CC30" s="57"/>
      <c r="CD30" s="60"/>
      <c r="CE30" s="60"/>
      <c r="CF30" s="60"/>
      <c r="CG30" s="60"/>
      <c r="CH30" s="60"/>
      <c r="CI30" s="60"/>
      <c r="CJ30" s="60"/>
      <c r="CK30" s="60"/>
      <c r="CL30" s="60"/>
      <c r="CM30" s="60"/>
      <c r="CN30" s="60"/>
      <c r="CO30" s="60"/>
      <c r="CP30" s="60"/>
      <c r="CQ30" s="60"/>
      <c r="CR30" s="60"/>
      <c r="CS30" s="60"/>
      <c r="CT30" s="60"/>
      <c r="CU30" s="60"/>
      <c r="CV30" s="60"/>
      <c r="CW30" s="60"/>
      <c r="CX30" s="60"/>
      <c r="CY30" s="60"/>
      <c r="CZ30" s="60"/>
      <c r="DA30" s="64"/>
      <c r="DB30" s="60"/>
      <c r="DC30" s="60"/>
      <c r="DD30" s="60"/>
      <c r="DE30" s="60"/>
      <c r="DF30" s="60"/>
      <c r="DG30" s="60"/>
      <c r="DH30" s="60"/>
      <c r="DI30" s="60"/>
      <c r="DJ30" s="60"/>
      <c r="DK30" s="60"/>
      <c r="DL30" s="60"/>
      <c r="DM30" s="60"/>
      <c r="DN30" s="60"/>
      <c r="DO30" s="60"/>
      <c r="DP30" s="64"/>
      <c r="DQ30" s="57"/>
      <c r="DR30" s="57"/>
      <c r="DS30" s="57"/>
      <c r="DT30" s="60"/>
      <c r="DU30" s="60"/>
      <c r="DV30" s="60"/>
      <c r="DW30" s="60"/>
      <c r="DX30" s="60"/>
      <c r="DY30" s="60"/>
      <c r="DZ30" s="60"/>
      <c r="EA30" s="60"/>
      <c r="EB30" s="64"/>
      <c r="EC30" s="60"/>
      <c r="ED30" s="60"/>
      <c r="EE30" s="60"/>
      <c r="EF30" s="60"/>
      <c r="EG30" s="60"/>
      <c r="EH30" s="60"/>
      <c r="EI30" s="60"/>
      <c r="EJ30" s="60"/>
      <c r="EK30" s="60"/>
      <c r="EL30" s="60"/>
      <c r="EM30" s="60"/>
      <c r="EN30" s="60"/>
      <c r="EO30" s="60"/>
      <c r="EP30" s="60"/>
      <c r="EQ30" s="60"/>
      <c r="ER30" s="60"/>
      <c r="ES30" s="60"/>
      <c r="ET30" s="65"/>
      <c r="EU30" s="66"/>
      <c r="EV30" s="60"/>
      <c r="EW30" s="60"/>
      <c r="EX30" s="31"/>
      <c r="EY30" s="67"/>
      <c r="EZ30" s="64"/>
      <c r="FA30" s="57"/>
      <c r="FB30" s="57"/>
      <c r="FC30" s="57"/>
      <c r="FD30" s="57"/>
      <c r="FE30" s="64"/>
      <c r="FF30" s="57"/>
      <c r="FG30" s="57"/>
      <c r="FH30" s="56"/>
      <c r="FI30" s="64"/>
      <c r="FJ30" s="68"/>
      <c r="FK30" s="60"/>
      <c r="FL30" s="60"/>
      <c r="FM30" s="60"/>
      <c r="FN30" s="60"/>
      <c r="FO30" s="64"/>
      <c r="FP30" s="57"/>
      <c r="FQ30" s="57"/>
      <c r="FR30" s="64"/>
      <c r="FS30" s="57"/>
      <c r="FT30" s="57"/>
      <c r="FU30" s="60"/>
      <c r="FV30" s="60"/>
      <c r="FW30" s="60"/>
      <c r="FX30" s="60"/>
      <c r="FY30" s="57"/>
      <c r="FZ30" s="57"/>
      <c r="GA30" s="57"/>
      <c r="GB30" s="57"/>
      <c r="GC30" s="57"/>
      <c r="GD30" s="60"/>
      <c r="GE30" s="57"/>
      <c r="GF30" s="69"/>
      <c r="GG30" s="16"/>
      <c r="GH30" s="21"/>
      <c r="GI30" s="21"/>
      <c r="GJ30" s="21"/>
      <c r="GK30" s="21"/>
      <c r="GL30" s="22"/>
      <c r="GM30" s="22"/>
      <c r="GN30" s="22"/>
      <c r="GO30" s="22"/>
      <c r="GP30" s="22"/>
      <c r="GQ30" s="22"/>
      <c r="GR30" s="22"/>
      <c r="GS30" s="22"/>
      <c r="GT30" s="80"/>
      <c r="GU30" s="80"/>
      <c r="GV30" s="80"/>
      <c r="GW30" s="22"/>
      <c r="GX30" s="80"/>
      <c r="GY30" s="22"/>
      <c r="GZ30" s="22"/>
      <c r="HA30" s="22"/>
      <c r="HB30" s="22"/>
      <c r="HC30" s="80"/>
      <c r="HD30" s="22"/>
      <c r="HE30" s="22"/>
      <c r="HF30" s="22"/>
      <c r="HG30" s="22"/>
      <c r="HH30" s="22"/>
      <c r="HI30" s="22"/>
      <c r="HJ30" s="22"/>
      <c r="HK30" s="22"/>
      <c r="HL30" s="22"/>
      <c r="HM30" s="22"/>
      <c r="HN30" s="22"/>
      <c r="HO30" s="22"/>
      <c r="HP30" s="22"/>
      <c r="HQ30" s="22"/>
      <c r="HR30" s="80"/>
      <c r="HS30" s="22"/>
      <c r="HT30" s="22"/>
      <c r="HU30" s="22"/>
      <c r="HV30" s="22"/>
      <c r="HW30" s="22"/>
      <c r="HX30" s="22"/>
      <c r="HY30" s="22"/>
      <c r="HZ30" s="22"/>
      <c r="IA30" s="22"/>
      <c r="IB30" s="22"/>
      <c r="IC30" s="21"/>
      <c r="ID30" s="21"/>
      <c r="IE30" s="21"/>
      <c r="IF30" s="21"/>
      <c r="IG30" s="22"/>
      <c r="IH30" s="22"/>
      <c r="II30" s="22"/>
      <c r="IJ30" s="22"/>
      <c r="IK30" s="22"/>
      <c r="IL30" s="22"/>
      <c r="IM30" s="22"/>
      <c r="IN30" s="22"/>
      <c r="IO30" s="22"/>
      <c r="IP30" s="22"/>
      <c r="IQ30" s="22"/>
      <c r="IR30" s="22"/>
      <c r="IS30" s="22"/>
      <c r="IT30" s="80"/>
      <c r="IU30" s="80"/>
      <c r="IV30" s="80"/>
      <c r="IW30" s="80"/>
      <c r="IX30" s="80"/>
      <c r="IY30" s="80"/>
      <c r="IZ30" s="80"/>
      <c r="JA30" s="80"/>
      <c r="JB30" s="80"/>
      <c r="JC30" s="80"/>
      <c r="JD30" s="22"/>
      <c r="JE30" s="24"/>
      <c r="JF30" s="22"/>
      <c r="JG30" s="22"/>
      <c r="JH30" s="22"/>
      <c r="JI30" s="22"/>
      <c r="JJ30" s="22"/>
      <c r="JK30" s="22"/>
      <c r="JL30" s="22"/>
      <c r="JM30" s="22"/>
      <c r="JN30" s="22"/>
      <c r="JO30" s="22"/>
      <c r="JP30" s="22"/>
      <c r="JQ30" s="22"/>
      <c r="JR30" s="80"/>
      <c r="JS30" s="80"/>
      <c r="JT30" s="80"/>
      <c r="JU30" s="80"/>
      <c r="JV30" s="80"/>
      <c r="JW30" s="80"/>
      <c r="JX30" s="80"/>
      <c r="JY30" s="80"/>
      <c r="JZ30" s="80"/>
      <c r="KA30" s="80"/>
      <c r="KB30" s="80"/>
      <c r="KC30" s="80"/>
      <c r="KD30" s="80"/>
      <c r="KE30" s="80"/>
      <c r="KF30" s="80"/>
      <c r="KG30" s="80"/>
      <c r="KH30" s="80"/>
      <c r="KI30" s="80"/>
      <c r="KJ30" s="80"/>
      <c r="KK30" s="80"/>
      <c r="KL30" s="80"/>
      <c r="KM30" s="80"/>
      <c r="KN30" s="80"/>
      <c r="KO30" s="80"/>
      <c r="KP30" s="80"/>
      <c r="KQ30" s="22"/>
      <c r="KR30" s="22"/>
      <c r="KS30" s="22"/>
      <c r="KT30" s="81"/>
      <c r="KU30" s="81"/>
      <c r="KV30" s="21"/>
      <c r="KW30" s="32"/>
      <c r="KX30" s="32"/>
      <c r="KY30" s="32"/>
      <c r="KZ30" s="32"/>
      <c r="LA30" s="32"/>
      <c r="LB30" s="32"/>
      <c r="LC30" s="32"/>
      <c r="LD30" s="32"/>
      <c r="LE30" s="32"/>
      <c r="LF30" s="35"/>
      <c r="LG30" s="35"/>
      <c r="LH30" s="35"/>
      <c r="LI30" s="33"/>
      <c r="LJ30" s="33"/>
      <c r="LK30" s="33"/>
      <c r="LL30" s="33"/>
      <c r="LM30" s="22"/>
      <c r="LN30" s="22"/>
      <c r="LO30" s="22"/>
      <c r="LP30" s="22"/>
      <c r="LQ30" s="22"/>
      <c r="LR30" s="22"/>
      <c r="LS30" s="22"/>
      <c r="LT30" s="22"/>
      <c r="LU30" s="22"/>
      <c r="LV30" s="22"/>
      <c r="LW30" s="22"/>
      <c r="LX30" s="22"/>
      <c r="LY30" s="22"/>
      <c r="LZ30" s="22"/>
      <c r="MA30" s="22"/>
      <c r="MB30" s="22"/>
      <c r="MC30" s="71"/>
      <c r="MD30" s="75"/>
      <c r="ME30" s="26"/>
      <c r="MF30" s="27"/>
      <c r="MG30" s="37"/>
      <c r="MH30" s="37"/>
      <c r="MI30" s="37"/>
      <c r="MJ30" s="37"/>
      <c r="MK30" s="37"/>
      <c r="ML30" s="37"/>
      <c r="MM30" s="37"/>
      <c r="MN30" s="37"/>
      <c r="MO30" s="37"/>
      <c r="MP30" s="37"/>
      <c r="MQ30" s="37"/>
      <c r="MR30" s="37"/>
      <c r="MS30" s="37"/>
      <c r="MT30" s="37"/>
      <c r="MU30" s="39"/>
      <c r="MV30" s="37"/>
      <c r="MW30" s="37"/>
      <c r="MX30" s="37"/>
      <c r="MY30" s="37"/>
      <c r="MZ30" s="37"/>
      <c r="NA30" s="37"/>
      <c r="NB30" s="37"/>
      <c r="NC30" s="37"/>
      <c r="ND30" s="37"/>
      <c r="NE30" s="37"/>
      <c r="NF30" s="37"/>
      <c r="NG30" s="37"/>
      <c r="NH30" s="37"/>
      <c r="NI30" s="37"/>
      <c r="NJ30" s="37"/>
      <c r="NK30" s="37"/>
      <c r="NL30" s="37"/>
      <c r="NM30" s="37"/>
      <c r="NN30" s="37"/>
      <c r="NO30" s="37"/>
      <c r="NP30" s="37"/>
      <c r="NQ30" s="37"/>
      <c r="NR30" s="37"/>
      <c r="NS30" s="37"/>
      <c r="NT30" s="37"/>
      <c r="NU30" s="37"/>
      <c r="NV30" s="37"/>
      <c r="NW30" s="37"/>
      <c r="NX30" s="37"/>
      <c r="NY30" s="37"/>
      <c r="NZ30" s="37"/>
      <c r="OA30" s="37"/>
      <c r="OB30" s="37"/>
      <c r="OC30" s="37"/>
      <c r="OD30" s="37"/>
      <c r="OE30" s="37"/>
      <c r="OF30" s="37"/>
      <c r="OG30" s="37"/>
      <c r="OH30" s="37"/>
      <c r="OI30" s="37"/>
      <c r="OJ30" s="37"/>
      <c r="OK30" s="37"/>
      <c r="OL30" s="37"/>
      <c r="OM30" s="37"/>
      <c r="ON30" s="37"/>
      <c r="OO30" s="40"/>
      <c r="OP30" s="40"/>
      <c r="OQ30" s="40"/>
      <c r="OR30" s="14"/>
      <c r="OS30" s="14"/>
      <c r="OT30" s="14"/>
      <c r="OU30" s="14"/>
      <c r="OV30" s="14"/>
      <c r="OW30" s="14"/>
      <c r="OX30" s="26"/>
      <c r="OY30" s="47"/>
      <c r="OZ30" s="14"/>
      <c r="PA30" s="28"/>
      <c r="QX30" s="28"/>
      <c r="RK30" s="14"/>
      <c r="RL30" s="14"/>
      <c r="RM30" s="14"/>
    </row>
    <row r="31" spans="1:543" ht="15.75" x14ac:dyDescent="0.25">
      <c r="A31" s="11"/>
      <c r="B31" s="12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60"/>
      <c r="BC31" s="60"/>
      <c r="BD31" s="60"/>
      <c r="BE31" s="60"/>
      <c r="BF31" s="60"/>
      <c r="BG31" s="63"/>
      <c r="BH31" s="57"/>
      <c r="BI31" s="60"/>
      <c r="BJ31" s="60"/>
      <c r="BK31" s="60"/>
      <c r="BL31" s="57"/>
      <c r="BM31" s="57"/>
      <c r="BN31" s="64"/>
      <c r="BO31" s="57"/>
      <c r="BP31" s="57"/>
      <c r="BQ31" s="64"/>
      <c r="BR31" s="64"/>
      <c r="BS31" s="60"/>
      <c r="BT31" s="57"/>
      <c r="BU31" s="57"/>
      <c r="BV31" s="60"/>
      <c r="BW31" s="60"/>
      <c r="BX31" s="60"/>
      <c r="BY31" s="60"/>
      <c r="BZ31" s="60"/>
      <c r="CA31" s="60"/>
      <c r="CB31" s="64"/>
      <c r="CC31" s="57"/>
      <c r="CD31" s="60"/>
      <c r="CE31" s="60"/>
      <c r="CF31" s="60"/>
      <c r="CG31" s="60"/>
      <c r="CH31" s="60"/>
      <c r="CI31" s="60"/>
      <c r="CJ31" s="60"/>
      <c r="CK31" s="60"/>
      <c r="CL31" s="60"/>
      <c r="CM31" s="60"/>
      <c r="CN31" s="60"/>
      <c r="CO31" s="60"/>
      <c r="CP31" s="60"/>
      <c r="CQ31" s="60"/>
      <c r="CR31" s="60"/>
      <c r="CS31" s="60"/>
      <c r="CT31" s="60"/>
      <c r="CU31" s="60"/>
      <c r="CV31" s="60"/>
      <c r="CW31" s="60"/>
      <c r="CX31" s="60"/>
      <c r="CY31" s="60"/>
      <c r="CZ31" s="60"/>
      <c r="DA31" s="64"/>
      <c r="DB31" s="60"/>
      <c r="DC31" s="60"/>
      <c r="DD31" s="60"/>
      <c r="DE31" s="60"/>
      <c r="DF31" s="60"/>
      <c r="DG31" s="60"/>
      <c r="DH31" s="60"/>
      <c r="DI31" s="60"/>
      <c r="DJ31" s="60"/>
      <c r="DK31" s="60"/>
      <c r="DL31" s="60"/>
      <c r="DM31" s="60"/>
      <c r="DN31" s="60"/>
      <c r="DO31" s="60"/>
      <c r="DP31" s="64"/>
      <c r="DQ31" s="57"/>
      <c r="DR31" s="57"/>
      <c r="DS31" s="57"/>
      <c r="DT31" s="60"/>
      <c r="DU31" s="60"/>
      <c r="DV31" s="60"/>
      <c r="DW31" s="60"/>
      <c r="DX31" s="60"/>
      <c r="DY31" s="60"/>
      <c r="DZ31" s="60"/>
      <c r="EA31" s="60"/>
      <c r="EB31" s="64"/>
      <c r="EC31" s="60"/>
      <c r="ED31" s="60"/>
      <c r="EE31" s="60"/>
      <c r="EF31" s="60"/>
      <c r="EG31" s="60"/>
      <c r="EH31" s="60"/>
      <c r="EI31" s="60"/>
      <c r="EJ31" s="60"/>
      <c r="EK31" s="60"/>
      <c r="EL31" s="60"/>
      <c r="EM31" s="60"/>
      <c r="EN31" s="60"/>
      <c r="EO31" s="60"/>
      <c r="EP31" s="60"/>
      <c r="EQ31" s="60"/>
      <c r="ER31" s="60"/>
      <c r="ES31" s="60"/>
      <c r="ET31" s="65"/>
      <c r="EU31" s="66"/>
      <c r="EV31" s="60"/>
      <c r="EW31" s="60"/>
      <c r="EX31" s="31"/>
      <c r="EY31" s="67"/>
      <c r="EZ31" s="64"/>
      <c r="FA31" s="57"/>
      <c r="FB31" s="57"/>
      <c r="FC31" s="57"/>
      <c r="FD31" s="57"/>
      <c r="FE31" s="64"/>
      <c r="FF31" s="57"/>
      <c r="FG31" s="57"/>
      <c r="FH31" s="56"/>
      <c r="FI31" s="64"/>
      <c r="FJ31" s="68"/>
      <c r="FK31" s="60"/>
      <c r="FL31" s="60"/>
      <c r="FM31" s="60"/>
      <c r="FN31" s="60"/>
      <c r="FO31" s="64"/>
      <c r="FP31" s="57"/>
      <c r="FQ31" s="57"/>
      <c r="FR31" s="64"/>
      <c r="FS31" s="57"/>
      <c r="FT31" s="57"/>
      <c r="FU31" s="60"/>
      <c r="FV31" s="60"/>
      <c r="FW31" s="60"/>
      <c r="FX31" s="60"/>
      <c r="FY31" s="57"/>
      <c r="FZ31" s="57"/>
      <c r="GA31" s="57"/>
      <c r="GB31" s="57"/>
      <c r="GC31" s="57"/>
      <c r="GD31" s="60"/>
      <c r="GE31" s="57"/>
      <c r="GF31" s="69"/>
      <c r="GG31" s="16"/>
      <c r="GH31" s="21"/>
      <c r="GI31" s="21"/>
      <c r="GJ31" s="21"/>
      <c r="GK31" s="21"/>
      <c r="GL31" s="22"/>
      <c r="GM31" s="22"/>
      <c r="GN31" s="22"/>
      <c r="GO31" s="22"/>
      <c r="GP31" s="22"/>
      <c r="GQ31" s="22"/>
      <c r="GR31" s="22"/>
      <c r="GS31" s="22"/>
      <c r="GT31" s="80"/>
      <c r="GU31" s="80"/>
      <c r="GV31" s="80"/>
      <c r="GW31" s="22"/>
      <c r="GX31" s="80"/>
      <c r="GY31" s="22"/>
      <c r="GZ31" s="22"/>
      <c r="HA31" s="22"/>
      <c r="HB31" s="22"/>
      <c r="HC31" s="80"/>
      <c r="HD31" s="22"/>
      <c r="HE31" s="22"/>
      <c r="HF31" s="22"/>
      <c r="HG31" s="22"/>
      <c r="HH31" s="22"/>
      <c r="HI31" s="22"/>
      <c r="HJ31" s="22"/>
      <c r="HK31" s="22"/>
      <c r="HL31" s="22"/>
      <c r="HM31" s="22"/>
      <c r="HN31" s="22"/>
      <c r="HO31" s="22"/>
      <c r="HP31" s="22"/>
      <c r="HQ31" s="22"/>
      <c r="HR31" s="80"/>
      <c r="HS31" s="22"/>
      <c r="HT31" s="22"/>
      <c r="HU31" s="22"/>
      <c r="HV31" s="22"/>
      <c r="HW31" s="22"/>
      <c r="HX31" s="22"/>
      <c r="HY31" s="22"/>
      <c r="HZ31" s="22"/>
      <c r="IA31" s="22"/>
      <c r="IB31" s="22"/>
      <c r="IC31" s="21"/>
      <c r="ID31" s="21"/>
      <c r="IE31" s="21"/>
      <c r="IF31" s="21"/>
      <c r="IG31" s="22"/>
      <c r="IH31" s="22"/>
      <c r="II31" s="22"/>
      <c r="IJ31" s="22"/>
      <c r="IK31" s="22"/>
      <c r="IL31" s="22"/>
      <c r="IM31" s="22"/>
      <c r="IN31" s="22"/>
      <c r="IO31" s="22"/>
      <c r="IP31" s="22"/>
      <c r="IQ31" s="22"/>
      <c r="IR31" s="22"/>
      <c r="IS31" s="22"/>
      <c r="IT31" s="80"/>
      <c r="IU31" s="80"/>
      <c r="IV31" s="80"/>
      <c r="IW31" s="80"/>
      <c r="IX31" s="80"/>
      <c r="IY31" s="80"/>
      <c r="IZ31" s="80"/>
      <c r="JA31" s="80"/>
      <c r="JB31" s="80"/>
      <c r="JC31" s="80"/>
      <c r="JD31" s="22"/>
      <c r="JE31" s="24"/>
      <c r="JF31" s="22"/>
      <c r="JG31" s="22"/>
      <c r="JH31" s="22"/>
      <c r="JI31" s="22"/>
      <c r="JJ31" s="22"/>
      <c r="JK31" s="22"/>
      <c r="JL31" s="22"/>
      <c r="JM31" s="22"/>
      <c r="JN31" s="22"/>
      <c r="JO31" s="22"/>
      <c r="JP31" s="22"/>
      <c r="JQ31" s="22"/>
      <c r="JR31" s="80"/>
      <c r="JS31" s="80"/>
      <c r="JT31" s="80"/>
      <c r="JU31" s="80"/>
      <c r="JV31" s="80"/>
      <c r="JW31" s="80"/>
      <c r="JX31" s="80"/>
      <c r="JY31" s="80"/>
      <c r="JZ31" s="80"/>
      <c r="KA31" s="80"/>
      <c r="KB31" s="80"/>
      <c r="KC31" s="80"/>
      <c r="KD31" s="80"/>
      <c r="KE31" s="80"/>
      <c r="KF31" s="80"/>
      <c r="KG31" s="80"/>
      <c r="KH31" s="80"/>
      <c r="KI31" s="80"/>
      <c r="KJ31" s="80"/>
      <c r="KK31" s="80"/>
      <c r="KL31" s="80"/>
      <c r="KM31" s="80"/>
      <c r="KN31" s="80"/>
      <c r="KO31" s="80"/>
      <c r="KP31" s="80"/>
      <c r="KQ31" s="22"/>
      <c r="KR31" s="22"/>
      <c r="KS31" s="22"/>
      <c r="KT31" s="81"/>
      <c r="KU31" s="81"/>
      <c r="KV31" s="21"/>
      <c r="KW31" s="32"/>
      <c r="KX31" s="32"/>
      <c r="KY31" s="32"/>
      <c r="KZ31" s="32"/>
      <c r="LA31" s="32"/>
      <c r="LB31" s="32"/>
      <c r="LC31" s="32"/>
      <c r="LD31" s="32"/>
      <c r="LE31" s="32"/>
      <c r="LF31" s="35"/>
      <c r="LG31" s="35"/>
      <c r="LH31" s="35"/>
      <c r="LI31" s="33"/>
      <c r="LJ31" s="33"/>
      <c r="LK31" s="33"/>
      <c r="LL31" s="33"/>
      <c r="LM31" s="22"/>
      <c r="LN31" s="22"/>
      <c r="LO31" s="22"/>
      <c r="LP31" s="22"/>
      <c r="LQ31" s="22"/>
      <c r="LR31" s="22"/>
      <c r="LS31" s="22"/>
      <c r="LT31" s="22"/>
      <c r="LU31" s="22"/>
      <c r="LV31" s="22"/>
      <c r="LW31" s="22"/>
      <c r="LX31" s="22"/>
      <c r="LY31" s="22"/>
      <c r="LZ31" s="22"/>
      <c r="MA31" s="22"/>
      <c r="MB31" s="22"/>
      <c r="MC31" s="71"/>
      <c r="MD31" s="75"/>
      <c r="ME31" s="26"/>
      <c r="MF31" s="27"/>
      <c r="MG31" s="37"/>
      <c r="MH31" s="37"/>
      <c r="MI31" s="37"/>
      <c r="MJ31" s="37"/>
      <c r="MK31" s="37"/>
      <c r="ML31" s="37"/>
      <c r="MM31" s="37"/>
      <c r="MN31" s="37"/>
      <c r="MO31" s="37"/>
      <c r="MP31" s="37"/>
      <c r="MQ31" s="37"/>
      <c r="MR31" s="37"/>
      <c r="MS31" s="37"/>
      <c r="MT31" s="37"/>
      <c r="MU31" s="39"/>
      <c r="MV31" s="37"/>
      <c r="MW31" s="37"/>
      <c r="MX31" s="37"/>
      <c r="MY31" s="37"/>
      <c r="MZ31" s="37"/>
      <c r="NA31" s="37"/>
      <c r="NB31" s="37"/>
      <c r="NC31" s="37"/>
      <c r="ND31" s="37"/>
      <c r="NE31" s="37"/>
      <c r="NF31" s="37"/>
      <c r="NG31" s="37"/>
      <c r="NH31" s="37"/>
      <c r="NI31" s="37"/>
      <c r="NJ31" s="37"/>
      <c r="NK31" s="37"/>
      <c r="NL31" s="37"/>
      <c r="NM31" s="37"/>
      <c r="NN31" s="37"/>
      <c r="NO31" s="37"/>
      <c r="NP31" s="37"/>
      <c r="NQ31" s="37"/>
      <c r="NR31" s="37"/>
      <c r="NS31" s="37"/>
      <c r="NT31" s="37"/>
      <c r="NU31" s="37"/>
      <c r="NV31" s="37"/>
      <c r="NW31" s="37"/>
      <c r="NX31" s="37"/>
      <c r="NY31" s="37"/>
      <c r="NZ31" s="37"/>
      <c r="OA31" s="37"/>
      <c r="OB31" s="37"/>
      <c r="OC31" s="37"/>
      <c r="OD31" s="37"/>
      <c r="OE31" s="37"/>
      <c r="OF31" s="37"/>
      <c r="OG31" s="37"/>
      <c r="OH31" s="37"/>
      <c r="OI31" s="37"/>
      <c r="OJ31" s="37"/>
      <c r="OK31" s="37"/>
      <c r="OL31" s="37"/>
      <c r="OM31" s="37"/>
      <c r="ON31" s="37"/>
      <c r="OO31" s="40"/>
      <c r="OP31" s="40"/>
      <c r="OQ31" s="40"/>
      <c r="OR31" s="14"/>
      <c r="OS31" s="14"/>
      <c r="OT31" s="14"/>
      <c r="OU31" s="14"/>
      <c r="OV31" s="14"/>
      <c r="OW31" s="14"/>
      <c r="OX31" s="26"/>
      <c r="OY31" s="47"/>
      <c r="OZ31" s="14"/>
      <c r="PA31" s="28"/>
      <c r="QX31" s="28"/>
      <c r="RK31" s="14"/>
      <c r="RL31" s="14"/>
      <c r="RM31" s="14"/>
    </row>
    <row r="32" spans="1:543" ht="15.75" x14ac:dyDescent="0.25">
      <c r="A32" s="11"/>
      <c r="B32" s="12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3"/>
      <c r="BH32" s="57"/>
      <c r="BI32" s="60"/>
      <c r="BJ32" s="60"/>
      <c r="BK32" s="60"/>
      <c r="BL32" s="57"/>
      <c r="BM32" s="57"/>
      <c r="BN32" s="64"/>
      <c r="BO32" s="57"/>
      <c r="BP32" s="57"/>
      <c r="BQ32" s="64"/>
      <c r="BR32" s="64"/>
      <c r="BS32" s="60"/>
      <c r="BT32" s="57"/>
      <c r="BU32" s="57"/>
      <c r="BV32" s="60"/>
      <c r="BW32" s="60"/>
      <c r="BX32" s="60"/>
      <c r="BY32" s="60"/>
      <c r="BZ32" s="60"/>
      <c r="CA32" s="60"/>
      <c r="CB32" s="64"/>
      <c r="CC32" s="57"/>
      <c r="CD32" s="60"/>
      <c r="CE32" s="60"/>
      <c r="CF32" s="60"/>
      <c r="CG32" s="60"/>
      <c r="CH32" s="60"/>
      <c r="CI32" s="60"/>
      <c r="CJ32" s="60"/>
      <c r="CK32" s="60"/>
      <c r="CL32" s="60"/>
      <c r="CM32" s="60"/>
      <c r="CN32" s="60"/>
      <c r="CO32" s="60"/>
      <c r="CP32" s="60"/>
      <c r="CQ32" s="60"/>
      <c r="CR32" s="60"/>
      <c r="CS32" s="60"/>
      <c r="CT32" s="60"/>
      <c r="CU32" s="60"/>
      <c r="CV32" s="60"/>
      <c r="CW32" s="60"/>
      <c r="CX32" s="60"/>
      <c r="CY32" s="60"/>
      <c r="CZ32" s="60"/>
      <c r="DA32" s="64"/>
      <c r="DB32" s="60"/>
      <c r="DC32" s="60"/>
      <c r="DD32" s="60"/>
      <c r="DE32" s="60"/>
      <c r="DF32" s="60"/>
      <c r="DG32" s="60"/>
      <c r="DH32" s="60"/>
      <c r="DI32" s="60"/>
      <c r="DJ32" s="60"/>
      <c r="DK32" s="60"/>
      <c r="DL32" s="60"/>
      <c r="DM32" s="60"/>
      <c r="DN32" s="60"/>
      <c r="DO32" s="60"/>
      <c r="DP32" s="64"/>
      <c r="DQ32" s="57"/>
      <c r="DR32" s="57"/>
      <c r="DS32" s="57"/>
      <c r="DT32" s="60"/>
      <c r="DU32" s="60"/>
      <c r="DV32" s="60"/>
      <c r="DW32" s="60"/>
      <c r="DX32" s="60"/>
      <c r="DY32" s="60"/>
      <c r="DZ32" s="60"/>
      <c r="EA32" s="60"/>
      <c r="EB32" s="64"/>
      <c r="EC32" s="60"/>
      <c r="ED32" s="60"/>
      <c r="EE32" s="60"/>
      <c r="EF32" s="60"/>
      <c r="EG32" s="60"/>
      <c r="EH32" s="60"/>
      <c r="EI32" s="60"/>
      <c r="EJ32" s="60"/>
      <c r="EK32" s="60"/>
      <c r="EL32" s="60"/>
      <c r="EM32" s="60"/>
      <c r="EN32" s="60"/>
      <c r="EO32" s="60"/>
      <c r="EP32" s="60"/>
      <c r="EQ32" s="60"/>
      <c r="ER32" s="60"/>
      <c r="ES32" s="60"/>
      <c r="ET32" s="65"/>
      <c r="EU32" s="66"/>
      <c r="EV32" s="60"/>
      <c r="EW32" s="60"/>
      <c r="EX32" s="31"/>
      <c r="EY32" s="67"/>
      <c r="EZ32" s="64"/>
      <c r="FA32" s="57"/>
      <c r="FB32" s="57"/>
      <c r="FC32" s="57"/>
      <c r="FD32" s="57"/>
      <c r="FE32" s="64"/>
      <c r="FF32" s="57"/>
      <c r="FG32" s="57"/>
      <c r="FH32" s="56"/>
      <c r="FI32" s="64"/>
      <c r="FJ32" s="68"/>
      <c r="FK32" s="60"/>
      <c r="FL32" s="60"/>
      <c r="FM32" s="60"/>
      <c r="FN32" s="60"/>
      <c r="FO32" s="64"/>
      <c r="FP32" s="57"/>
      <c r="FQ32" s="57"/>
      <c r="FR32" s="64"/>
      <c r="FS32" s="57"/>
      <c r="FT32" s="57"/>
      <c r="FU32" s="60"/>
      <c r="FV32" s="60"/>
      <c r="FW32" s="60"/>
      <c r="FX32" s="60"/>
      <c r="FY32" s="57"/>
      <c r="FZ32" s="57"/>
      <c r="GA32" s="57"/>
      <c r="GB32" s="57"/>
      <c r="GC32" s="57"/>
      <c r="GD32" s="60"/>
      <c r="GE32" s="57"/>
      <c r="GF32" s="69"/>
      <c r="GG32" s="16"/>
      <c r="GH32" s="21"/>
      <c r="GI32" s="21"/>
      <c r="GJ32" s="21"/>
      <c r="GK32" s="21"/>
      <c r="GL32" s="22"/>
      <c r="GM32" s="22"/>
      <c r="GN32" s="22"/>
      <c r="GO32" s="22"/>
      <c r="GP32" s="22"/>
      <c r="GQ32" s="22"/>
      <c r="GR32" s="22"/>
      <c r="GS32" s="22"/>
      <c r="GT32" s="80"/>
      <c r="GU32" s="80"/>
      <c r="GV32" s="80"/>
      <c r="GW32" s="22"/>
      <c r="GX32" s="80"/>
      <c r="GY32" s="22"/>
      <c r="GZ32" s="22"/>
      <c r="HA32" s="22"/>
      <c r="HB32" s="22"/>
      <c r="HC32" s="80"/>
      <c r="HD32" s="22"/>
      <c r="HE32" s="22"/>
      <c r="HF32" s="22"/>
      <c r="HG32" s="22"/>
      <c r="HH32" s="22"/>
      <c r="HI32" s="22"/>
      <c r="HJ32" s="22"/>
      <c r="HK32" s="22"/>
      <c r="HL32" s="22"/>
      <c r="HM32" s="22"/>
      <c r="HN32" s="22"/>
      <c r="HO32" s="22"/>
      <c r="HP32" s="22"/>
      <c r="HQ32" s="22"/>
      <c r="HR32" s="80"/>
      <c r="HS32" s="22"/>
      <c r="HT32" s="22"/>
      <c r="HU32" s="22"/>
      <c r="HV32" s="22"/>
      <c r="HW32" s="22"/>
      <c r="HX32" s="22"/>
      <c r="HY32" s="22"/>
      <c r="HZ32" s="22"/>
      <c r="IA32" s="22"/>
      <c r="IB32" s="22"/>
      <c r="IC32" s="21"/>
      <c r="ID32" s="21"/>
      <c r="IE32" s="21"/>
      <c r="IF32" s="21"/>
      <c r="IG32" s="22"/>
      <c r="IH32" s="22"/>
      <c r="II32" s="22"/>
      <c r="IJ32" s="22"/>
      <c r="IK32" s="22"/>
      <c r="IL32" s="22"/>
      <c r="IM32" s="22"/>
      <c r="IN32" s="22"/>
      <c r="IO32" s="22"/>
      <c r="IP32" s="22"/>
      <c r="IQ32" s="22"/>
      <c r="IR32" s="22"/>
      <c r="IS32" s="22"/>
      <c r="IT32" s="80"/>
      <c r="IU32" s="80"/>
      <c r="IV32" s="80"/>
      <c r="IW32" s="80"/>
      <c r="IX32" s="80"/>
      <c r="IY32" s="80"/>
      <c r="IZ32" s="80"/>
      <c r="JA32" s="80"/>
      <c r="JB32" s="80"/>
      <c r="JC32" s="80"/>
      <c r="JD32" s="22"/>
      <c r="JE32" s="24"/>
      <c r="JF32" s="22"/>
      <c r="JG32" s="22"/>
      <c r="JH32" s="22"/>
      <c r="JI32" s="22"/>
      <c r="JJ32" s="22"/>
      <c r="JK32" s="22"/>
      <c r="JL32" s="22"/>
      <c r="JM32" s="22"/>
      <c r="JN32" s="22"/>
      <c r="JO32" s="22"/>
      <c r="JP32" s="22"/>
      <c r="JQ32" s="22"/>
      <c r="JR32" s="80"/>
      <c r="JS32" s="80"/>
      <c r="JT32" s="80"/>
      <c r="JU32" s="80"/>
      <c r="JV32" s="80"/>
      <c r="JW32" s="80"/>
      <c r="JX32" s="80"/>
      <c r="JY32" s="80"/>
      <c r="JZ32" s="80"/>
      <c r="KA32" s="80"/>
      <c r="KB32" s="80"/>
      <c r="KC32" s="80"/>
      <c r="KD32" s="80"/>
      <c r="KE32" s="80"/>
      <c r="KF32" s="80"/>
      <c r="KG32" s="80"/>
      <c r="KH32" s="80"/>
      <c r="KI32" s="80"/>
      <c r="KJ32" s="80"/>
      <c r="KK32" s="80"/>
      <c r="KL32" s="80"/>
      <c r="KM32" s="80"/>
      <c r="KN32" s="80"/>
      <c r="KO32" s="80"/>
      <c r="KP32" s="80"/>
      <c r="KQ32" s="22"/>
      <c r="KR32" s="22"/>
      <c r="KS32" s="22"/>
      <c r="KT32" s="81"/>
      <c r="KU32" s="81"/>
      <c r="KV32" s="21"/>
      <c r="KW32" s="32"/>
      <c r="KX32" s="32"/>
      <c r="KY32" s="32"/>
      <c r="KZ32" s="32"/>
      <c r="LA32" s="32"/>
      <c r="LB32" s="32"/>
      <c r="LC32" s="32"/>
      <c r="LD32" s="32"/>
      <c r="LE32" s="32"/>
      <c r="LF32" s="35"/>
      <c r="LG32" s="35"/>
      <c r="LH32" s="35"/>
      <c r="LI32" s="33"/>
      <c r="LJ32" s="33"/>
      <c r="LK32" s="33"/>
      <c r="LL32" s="33"/>
      <c r="LM32" s="22"/>
      <c r="LN32" s="22"/>
      <c r="LO32" s="22"/>
      <c r="LP32" s="22"/>
      <c r="LQ32" s="22"/>
      <c r="LR32" s="22"/>
      <c r="LS32" s="22"/>
      <c r="LT32" s="22"/>
      <c r="LU32" s="22"/>
      <c r="LV32" s="22"/>
      <c r="LW32" s="22"/>
      <c r="LX32" s="22"/>
      <c r="LY32" s="22"/>
      <c r="LZ32" s="22"/>
      <c r="MA32" s="22"/>
      <c r="MB32" s="22"/>
      <c r="MC32" s="71"/>
      <c r="MD32" s="75"/>
      <c r="ME32" s="26"/>
      <c r="MF32" s="27"/>
      <c r="MG32" s="37"/>
      <c r="MH32" s="37"/>
      <c r="MI32" s="37"/>
      <c r="MJ32" s="37"/>
      <c r="MK32" s="37"/>
      <c r="ML32" s="37"/>
      <c r="MM32" s="37"/>
      <c r="MN32" s="37"/>
      <c r="MO32" s="37"/>
      <c r="MP32" s="37"/>
      <c r="MQ32" s="37"/>
      <c r="MR32" s="37"/>
      <c r="MS32" s="37"/>
      <c r="MT32" s="37"/>
      <c r="MU32" s="39"/>
      <c r="MV32" s="37"/>
      <c r="MW32" s="37"/>
      <c r="MX32" s="37"/>
      <c r="MY32" s="37"/>
      <c r="MZ32" s="37"/>
      <c r="NA32" s="37"/>
      <c r="NB32" s="37"/>
      <c r="NC32" s="37"/>
      <c r="ND32" s="37"/>
      <c r="NE32" s="37"/>
      <c r="NF32" s="37"/>
      <c r="NG32" s="37"/>
      <c r="NH32" s="37"/>
      <c r="NI32" s="37"/>
      <c r="NJ32" s="37"/>
      <c r="NK32" s="37"/>
      <c r="NL32" s="37"/>
      <c r="NM32" s="37"/>
      <c r="NN32" s="37"/>
      <c r="NO32" s="37"/>
      <c r="NP32" s="37"/>
      <c r="NQ32" s="37"/>
      <c r="NR32" s="37"/>
      <c r="NS32" s="37"/>
      <c r="NT32" s="37"/>
      <c r="NU32" s="37"/>
      <c r="NV32" s="37"/>
      <c r="NW32" s="37"/>
      <c r="NX32" s="37"/>
      <c r="NY32" s="37"/>
      <c r="NZ32" s="37"/>
      <c r="OA32" s="37"/>
      <c r="OB32" s="37"/>
      <c r="OC32" s="37"/>
      <c r="OD32" s="37"/>
      <c r="OE32" s="37"/>
      <c r="OF32" s="37"/>
      <c r="OG32" s="37"/>
      <c r="OH32" s="37"/>
      <c r="OI32" s="37"/>
      <c r="OJ32" s="37"/>
      <c r="OK32" s="37"/>
      <c r="OL32" s="37"/>
      <c r="OM32" s="37"/>
      <c r="ON32" s="37"/>
      <c r="OO32" s="40"/>
      <c r="OP32" s="40"/>
      <c r="OQ32" s="40"/>
      <c r="OR32" s="14"/>
      <c r="OS32" s="14"/>
      <c r="OT32" s="14"/>
      <c r="OU32" s="14"/>
      <c r="OV32" s="14"/>
      <c r="OW32" s="14"/>
      <c r="OX32" s="26"/>
      <c r="OY32" s="47"/>
      <c r="OZ32" s="14"/>
      <c r="PA32" s="28"/>
      <c r="QX32" s="28"/>
      <c r="RK32" s="14"/>
      <c r="RL32" s="14"/>
      <c r="RM32" s="14"/>
    </row>
    <row r="33" spans="1:481" ht="23.25" customHeight="1" x14ac:dyDescent="0.25">
      <c r="A33" s="11"/>
      <c r="B33" s="13" t="s">
        <v>2</v>
      </c>
      <c r="C33" s="61">
        <f t="shared" ref="C33:BN33" si="114">SUM(C11:C32)</f>
        <v>16392326.709999999</v>
      </c>
      <c r="D33" s="61">
        <f t="shared" si="114"/>
        <v>16099426.709999999</v>
      </c>
      <c r="E33" s="61">
        <f t="shared" si="114"/>
        <v>292900</v>
      </c>
      <c r="F33" s="61">
        <f t="shared" si="114"/>
        <v>2000</v>
      </c>
      <c r="G33" s="61">
        <f t="shared" si="114"/>
        <v>2000</v>
      </c>
      <c r="H33" s="61">
        <f t="shared" si="114"/>
        <v>68173.289999999994</v>
      </c>
      <c r="I33" s="61">
        <f t="shared" si="114"/>
        <v>66973.289999999994</v>
      </c>
      <c r="J33" s="61">
        <f t="shared" si="114"/>
        <v>1200</v>
      </c>
      <c r="K33" s="61">
        <f t="shared" si="114"/>
        <v>0</v>
      </c>
      <c r="L33" s="61">
        <f t="shared" si="114"/>
        <v>0</v>
      </c>
      <c r="M33" s="61">
        <f t="shared" si="114"/>
        <v>4970700</v>
      </c>
      <c r="N33" s="61">
        <f t="shared" si="114"/>
        <v>4882300</v>
      </c>
      <c r="O33" s="61">
        <f t="shared" si="114"/>
        <v>88400</v>
      </c>
      <c r="P33" s="61">
        <f t="shared" si="114"/>
        <v>14000</v>
      </c>
      <c r="Q33" s="61">
        <f t="shared" si="114"/>
        <v>130000</v>
      </c>
      <c r="R33" s="61">
        <f t="shared" si="114"/>
        <v>183300</v>
      </c>
      <c r="S33" s="61">
        <f t="shared" si="114"/>
        <v>0</v>
      </c>
      <c r="T33" s="61">
        <f t="shared" si="114"/>
        <v>0</v>
      </c>
      <c r="U33" s="61">
        <f t="shared" si="114"/>
        <v>0</v>
      </c>
      <c r="V33" s="61">
        <f t="shared" si="114"/>
        <v>183300</v>
      </c>
      <c r="W33" s="61">
        <f t="shared" si="114"/>
        <v>0</v>
      </c>
      <c r="X33" s="61">
        <f t="shared" si="114"/>
        <v>0</v>
      </c>
      <c r="Y33" s="61">
        <f t="shared" si="114"/>
        <v>0</v>
      </c>
      <c r="Z33" s="61">
        <f t="shared" si="114"/>
        <v>0</v>
      </c>
      <c r="AA33" s="61">
        <f t="shared" si="114"/>
        <v>0</v>
      </c>
      <c r="AB33" s="61">
        <f t="shared" si="114"/>
        <v>20000</v>
      </c>
      <c r="AC33" s="61">
        <f t="shared" si="114"/>
        <v>0</v>
      </c>
      <c r="AD33" s="61">
        <f t="shared" si="114"/>
        <v>122300</v>
      </c>
      <c r="AE33" s="61">
        <f t="shared" si="114"/>
        <v>0</v>
      </c>
      <c r="AF33" s="61">
        <f t="shared" si="114"/>
        <v>3000</v>
      </c>
      <c r="AG33" s="61">
        <f t="shared" si="114"/>
        <v>38000</v>
      </c>
      <c r="AH33" s="61">
        <f t="shared" si="114"/>
        <v>548500</v>
      </c>
      <c r="AI33" s="61">
        <f t="shared" si="114"/>
        <v>0</v>
      </c>
      <c r="AJ33" s="61">
        <f t="shared" si="114"/>
        <v>0</v>
      </c>
      <c r="AK33" s="61">
        <f t="shared" si="114"/>
        <v>0</v>
      </c>
      <c r="AL33" s="61">
        <f t="shared" si="114"/>
        <v>0</v>
      </c>
      <c r="AM33" s="61">
        <f t="shared" si="114"/>
        <v>0</v>
      </c>
      <c r="AN33" s="61">
        <f t="shared" si="114"/>
        <v>548500</v>
      </c>
      <c r="AO33" s="61">
        <f t="shared" si="114"/>
        <v>0</v>
      </c>
      <c r="AP33" s="61">
        <f t="shared" si="114"/>
        <v>0</v>
      </c>
      <c r="AQ33" s="61">
        <f t="shared" si="114"/>
        <v>0</v>
      </c>
      <c r="AR33" s="61">
        <f t="shared" si="114"/>
        <v>0</v>
      </c>
      <c r="AS33" s="61">
        <f t="shared" si="114"/>
        <v>0</v>
      </c>
      <c r="AT33" s="61">
        <f t="shared" si="114"/>
        <v>0</v>
      </c>
      <c r="AU33" s="61">
        <f t="shared" si="114"/>
        <v>303100</v>
      </c>
      <c r="AV33" s="61">
        <f t="shared" si="114"/>
        <v>0</v>
      </c>
      <c r="AW33" s="61">
        <f t="shared" si="114"/>
        <v>303100</v>
      </c>
      <c r="AX33" s="61">
        <f t="shared" si="114"/>
        <v>0</v>
      </c>
      <c r="AY33" s="61">
        <f t="shared" si="114"/>
        <v>0</v>
      </c>
      <c r="AZ33" s="61">
        <f t="shared" si="114"/>
        <v>30000</v>
      </c>
      <c r="BA33" s="61">
        <f t="shared" si="114"/>
        <v>23200</v>
      </c>
      <c r="BB33" s="61">
        <f t="shared" si="114"/>
        <v>100000</v>
      </c>
      <c r="BC33" s="61">
        <f t="shared" si="114"/>
        <v>4900</v>
      </c>
      <c r="BD33" s="61">
        <f t="shared" si="114"/>
        <v>9155.630000000001</v>
      </c>
      <c r="BE33" s="61">
        <f t="shared" si="114"/>
        <v>129200</v>
      </c>
      <c r="BF33" s="61">
        <f t="shared" si="114"/>
        <v>6644.37</v>
      </c>
      <c r="BG33" s="61">
        <f t="shared" si="114"/>
        <v>22612100</v>
      </c>
      <c r="BH33" s="61">
        <f t="shared" si="114"/>
        <v>216970</v>
      </c>
      <c r="BI33" s="61">
        <f t="shared" si="114"/>
        <v>166680</v>
      </c>
      <c r="BJ33" s="61">
        <f t="shared" si="114"/>
        <v>50290</v>
      </c>
      <c r="BK33" s="61">
        <f t="shared" si="114"/>
        <v>0</v>
      </c>
      <c r="BL33" s="61">
        <f t="shared" si="114"/>
        <v>0</v>
      </c>
      <c r="BM33" s="61">
        <f t="shared" si="114"/>
        <v>0</v>
      </c>
      <c r="BN33" s="61">
        <f t="shared" si="114"/>
        <v>0</v>
      </c>
      <c r="BO33" s="61">
        <f t="shared" ref="BO33:DZ33" si="115">SUM(BO11:BO32)</f>
        <v>0</v>
      </c>
      <c r="BP33" s="61">
        <f t="shared" si="115"/>
        <v>0</v>
      </c>
      <c r="BQ33" s="61">
        <f t="shared" si="115"/>
        <v>0</v>
      </c>
      <c r="BR33" s="61">
        <f t="shared" si="115"/>
        <v>1225386.75</v>
      </c>
      <c r="BS33" s="61">
        <f t="shared" si="115"/>
        <v>735900</v>
      </c>
      <c r="BT33" s="61">
        <f t="shared" si="115"/>
        <v>0</v>
      </c>
      <c r="BU33" s="61">
        <f t="shared" si="115"/>
        <v>735900</v>
      </c>
      <c r="BV33" s="61">
        <f t="shared" si="115"/>
        <v>0</v>
      </c>
      <c r="BW33" s="61">
        <f t="shared" si="115"/>
        <v>291400</v>
      </c>
      <c r="BX33" s="61">
        <f t="shared" si="115"/>
        <v>71200</v>
      </c>
      <c r="BY33" s="61">
        <f t="shared" si="115"/>
        <v>32886.75</v>
      </c>
      <c r="BZ33" s="61">
        <f t="shared" si="115"/>
        <v>94000</v>
      </c>
      <c r="CA33" s="61">
        <f t="shared" si="115"/>
        <v>42000</v>
      </c>
      <c r="CB33" s="61">
        <f t="shared" si="115"/>
        <v>173831</v>
      </c>
      <c r="CC33" s="61">
        <f t="shared" si="115"/>
        <v>173831</v>
      </c>
      <c r="CD33" s="61">
        <f t="shared" si="115"/>
        <v>0</v>
      </c>
      <c r="CE33" s="61">
        <f t="shared" si="115"/>
        <v>0</v>
      </c>
      <c r="CF33" s="61">
        <f t="shared" si="115"/>
        <v>0</v>
      </c>
      <c r="CG33" s="61">
        <f t="shared" si="115"/>
        <v>3900</v>
      </c>
      <c r="CH33" s="61">
        <f t="shared" si="115"/>
        <v>0</v>
      </c>
      <c r="CI33" s="61">
        <f t="shared" si="115"/>
        <v>0</v>
      </c>
      <c r="CJ33" s="61">
        <f t="shared" si="115"/>
        <v>0</v>
      </c>
      <c r="CK33" s="61">
        <f t="shared" si="115"/>
        <v>0</v>
      </c>
      <c r="CL33" s="61">
        <f t="shared" si="115"/>
        <v>0</v>
      </c>
      <c r="CM33" s="61">
        <f t="shared" si="115"/>
        <v>0</v>
      </c>
      <c r="CN33" s="61">
        <f t="shared" si="115"/>
        <v>0</v>
      </c>
      <c r="CO33" s="61">
        <f t="shared" si="115"/>
        <v>0</v>
      </c>
      <c r="CP33" s="61">
        <f t="shared" si="115"/>
        <v>0</v>
      </c>
      <c r="CQ33" s="61">
        <f t="shared" si="115"/>
        <v>0</v>
      </c>
      <c r="CR33" s="61">
        <f t="shared" si="115"/>
        <v>0</v>
      </c>
      <c r="CS33" s="61">
        <f t="shared" si="115"/>
        <v>0</v>
      </c>
      <c r="CT33" s="61">
        <f t="shared" si="115"/>
        <v>8531</v>
      </c>
      <c r="CU33" s="61">
        <f t="shared" si="115"/>
        <v>0</v>
      </c>
      <c r="CV33" s="61">
        <f t="shared" si="115"/>
        <v>0</v>
      </c>
      <c r="CW33" s="61">
        <f t="shared" si="115"/>
        <v>0</v>
      </c>
      <c r="CX33" s="61">
        <f t="shared" si="115"/>
        <v>26400</v>
      </c>
      <c r="CY33" s="61">
        <f t="shared" si="115"/>
        <v>0</v>
      </c>
      <c r="CZ33" s="61">
        <f t="shared" si="115"/>
        <v>0</v>
      </c>
      <c r="DA33" s="61">
        <f t="shared" si="115"/>
        <v>63000</v>
      </c>
      <c r="DB33" s="61">
        <f t="shared" si="115"/>
        <v>0</v>
      </c>
      <c r="DC33" s="61">
        <f t="shared" si="115"/>
        <v>0</v>
      </c>
      <c r="DD33" s="61">
        <f t="shared" si="115"/>
        <v>0</v>
      </c>
      <c r="DE33" s="61">
        <f t="shared" si="115"/>
        <v>0</v>
      </c>
      <c r="DF33" s="61">
        <f t="shared" si="115"/>
        <v>0</v>
      </c>
      <c r="DG33" s="61">
        <f t="shared" si="115"/>
        <v>0</v>
      </c>
      <c r="DH33" s="61">
        <f t="shared" si="115"/>
        <v>0</v>
      </c>
      <c r="DI33" s="61">
        <f t="shared" si="115"/>
        <v>0</v>
      </c>
      <c r="DJ33" s="61">
        <f t="shared" si="115"/>
        <v>0</v>
      </c>
      <c r="DK33" s="61">
        <f t="shared" si="115"/>
        <v>0</v>
      </c>
      <c r="DL33" s="61">
        <f t="shared" si="115"/>
        <v>0</v>
      </c>
      <c r="DM33" s="82">
        <f t="shared" si="115"/>
        <v>72000</v>
      </c>
      <c r="DN33" s="61">
        <f t="shared" si="115"/>
        <v>0</v>
      </c>
      <c r="DO33" s="61">
        <f t="shared" si="115"/>
        <v>0</v>
      </c>
      <c r="DP33" s="61">
        <f t="shared" si="115"/>
        <v>856168.93</v>
      </c>
      <c r="DQ33" s="61">
        <f t="shared" si="115"/>
        <v>856168.93</v>
      </c>
      <c r="DR33" s="61">
        <f t="shared" si="115"/>
        <v>0</v>
      </c>
      <c r="DS33" s="61">
        <f t="shared" si="115"/>
        <v>856168.93</v>
      </c>
      <c r="DT33" s="61">
        <f t="shared" si="115"/>
        <v>15168.93</v>
      </c>
      <c r="DU33" s="61">
        <f t="shared" si="115"/>
        <v>0</v>
      </c>
      <c r="DV33" s="61">
        <f t="shared" si="115"/>
        <v>0</v>
      </c>
      <c r="DW33" s="61">
        <f t="shared" si="115"/>
        <v>0</v>
      </c>
      <c r="DX33" s="61">
        <f t="shared" si="115"/>
        <v>27800</v>
      </c>
      <c r="DY33" s="61">
        <f t="shared" si="115"/>
        <v>0</v>
      </c>
      <c r="DZ33" s="61">
        <f t="shared" si="115"/>
        <v>0</v>
      </c>
      <c r="EA33" s="61">
        <f t="shared" ref="EA33:GL33" si="116">SUM(EA11:EA32)</f>
        <v>0</v>
      </c>
      <c r="EB33" s="61">
        <f t="shared" si="116"/>
        <v>10000</v>
      </c>
      <c r="EC33" s="61">
        <f t="shared" si="116"/>
        <v>0</v>
      </c>
      <c r="ED33" s="61">
        <f t="shared" si="116"/>
        <v>0</v>
      </c>
      <c r="EE33" s="61">
        <f t="shared" si="116"/>
        <v>0</v>
      </c>
      <c r="EF33" s="61">
        <f t="shared" si="116"/>
        <v>0</v>
      </c>
      <c r="EG33" s="61">
        <f t="shared" si="116"/>
        <v>0</v>
      </c>
      <c r="EH33" s="61">
        <f t="shared" si="116"/>
        <v>0</v>
      </c>
      <c r="EI33" s="61">
        <f t="shared" si="116"/>
        <v>0</v>
      </c>
      <c r="EJ33" s="61">
        <f t="shared" si="116"/>
        <v>27300</v>
      </c>
      <c r="EK33" s="61">
        <f t="shared" si="116"/>
        <v>0</v>
      </c>
      <c r="EL33" s="61">
        <f t="shared" si="116"/>
        <v>772700</v>
      </c>
      <c r="EM33" s="61">
        <f t="shared" si="116"/>
        <v>0</v>
      </c>
      <c r="EN33" s="61">
        <f t="shared" si="116"/>
        <v>3200</v>
      </c>
      <c r="EO33" s="61">
        <f t="shared" si="116"/>
        <v>0</v>
      </c>
      <c r="EP33" s="61">
        <f t="shared" si="116"/>
        <v>0</v>
      </c>
      <c r="EQ33" s="61">
        <f t="shared" si="116"/>
        <v>0</v>
      </c>
      <c r="ER33" s="61">
        <f t="shared" si="116"/>
        <v>0</v>
      </c>
      <c r="ES33" s="61">
        <f t="shared" si="116"/>
        <v>0</v>
      </c>
      <c r="ET33" s="83">
        <f t="shared" si="116"/>
        <v>0</v>
      </c>
      <c r="EU33" s="84">
        <f t="shared" si="116"/>
        <v>0</v>
      </c>
      <c r="EV33" s="61">
        <f t="shared" si="116"/>
        <v>0</v>
      </c>
      <c r="EW33" s="61">
        <f t="shared" si="116"/>
        <v>0</v>
      </c>
      <c r="EX33" s="85">
        <f t="shared" si="116"/>
        <v>0</v>
      </c>
      <c r="EY33" s="86">
        <f t="shared" si="116"/>
        <v>0</v>
      </c>
      <c r="EZ33" s="61">
        <f t="shared" si="116"/>
        <v>0</v>
      </c>
      <c r="FA33" s="61">
        <f t="shared" si="116"/>
        <v>0</v>
      </c>
      <c r="FB33" s="61">
        <f t="shared" si="116"/>
        <v>0</v>
      </c>
      <c r="FC33" s="61">
        <f t="shared" si="116"/>
        <v>0</v>
      </c>
      <c r="FD33" s="61">
        <f t="shared" si="116"/>
        <v>0</v>
      </c>
      <c r="FE33" s="61">
        <f t="shared" si="116"/>
        <v>374532.07</v>
      </c>
      <c r="FF33" s="61">
        <f t="shared" si="116"/>
        <v>732.06999999999971</v>
      </c>
      <c r="FG33" s="61">
        <f t="shared" si="116"/>
        <v>0</v>
      </c>
      <c r="FH33" s="61">
        <f t="shared" si="116"/>
        <v>30000</v>
      </c>
      <c r="FI33" s="61">
        <f t="shared" si="116"/>
        <v>343800</v>
      </c>
      <c r="FJ33" s="61">
        <f t="shared" si="116"/>
        <v>343400</v>
      </c>
      <c r="FK33" s="61">
        <f t="shared" si="116"/>
        <v>299400</v>
      </c>
      <c r="FL33" s="61">
        <f t="shared" si="116"/>
        <v>44000</v>
      </c>
      <c r="FM33" s="61">
        <f t="shared" si="116"/>
        <v>0</v>
      </c>
      <c r="FN33" s="61">
        <f t="shared" si="116"/>
        <v>400</v>
      </c>
      <c r="FO33" s="61">
        <f t="shared" si="116"/>
        <v>11868</v>
      </c>
      <c r="FP33" s="61">
        <f t="shared" si="116"/>
        <v>11868</v>
      </c>
      <c r="FQ33" s="61">
        <f t="shared" si="116"/>
        <v>0</v>
      </c>
      <c r="FR33" s="61">
        <f t="shared" si="116"/>
        <v>37718</v>
      </c>
      <c r="FS33" s="61">
        <f t="shared" si="116"/>
        <v>37718</v>
      </c>
      <c r="FT33" s="61">
        <f t="shared" si="116"/>
        <v>0</v>
      </c>
      <c r="FU33" s="61">
        <f t="shared" si="116"/>
        <v>0</v>
      </c>
      <c r="FV33" s="61">
        <f t="shared" si="116"/>
        <v>0</v>
      </c>
      <c r="FW33" s="61">
        <f t="shared" si="116"/>
        <v>0</v>
      </c>
      <c r="FX33" s="61">
        <f t="shared" si="116"/>
        <v>25943</v>
      </c>
      <c r="FY33" s="61">
        <f t="shared" si="116"/>
        <v>0</v>
      </c>
      <c r="FZ33" s="61">
        <f t="shared" si="116"/>
        <v>0</v>
      </c>
      <c r="GA33" s="61">
        <f t="shared" si="116"/>
        <v>0</v>
      </c>
      <c r="GB33" s="61">
        <f t="shared" si="116"/>
        <v>11775</v>
      </c>
      <c r="GC33" s="61">
        <f t="shared" si="116"/>
        <v>0</v>
      </c>
      <c r="GD33" s="61">
        <f t="shared" si="116"/>
        <v>0</v>
      </c>
      <c r="GE33" s="61">
        <f t="shared" si="116"/>
        <v>0</v>
      </c>
      <c r="GF33" s="61">
        <f t="shared" si="116"/>
        <v>2938474.75</v>
      </c>
      <c r="GG33" s="15">
        <f t="shared" si="116"/>
        <v>0</v>
      </c>
      <c r="GH33" s="15">
        <f t="shared" si="116"/>
        <v>0</v>
      </c>
      <c r="GI33" s="15">
        <f t="shared" si="116"/>
        <v>0</v>
      </c>
      <c r="GJ33" s="15">
        <f t="shared" si="116"/>
        <v>0</v>
      </c>
      <c r="GK33" s="15">
        <f t="shared" si="116"/>
        <v>0</v>
      </c>
      <c r="GL33" s="25">
        <f t="shared" si="116"/>
        <v>0</v>
      </c>
      <c r="GM33" s="25">
        <f t="shared" ref="GM33:JG33" si="117">SUM(GM11:GM32)</f>
        <v>0</v>
      </c>
      <c r="GN33" s="25">
        <f t="shared" si="117"/>
        <v>0</v>
      </c>
      <c r="GO33" s="25">
        <f t="shared" si="117"/>
        <v>0</v>
      </c>
      <c r="GP33" s="25">
        <f t="shared" si="117"/>
        <v>70586.039999999994</v>
      </c>
      <c r="GQ33" s="25">
        <f t="shared" si="117"/>
        <v>0</v>
      </c>
      <c r="GR33" s="25">
        <f t="shared" si="117"/>
        <v>70586.039999999994</v>
      </c>
      <c r="GS33" s="25">
        <f t="shared" si="117"/>
        <v>0</v>
      </c>
      <c r="GT33" s="25">
        <f t="shared" si="117"/>
        <v>0</v>
      </c>
      <c r="GU33" s="25">
        <f t="shared" si="117"/>
        <v>0</v>
      </c>
      <c r="GV33" s="25">
        <f t="shared" si="117"/>
        <v>0</v>
      </c>
      <c r="GW33" s="25">
        <f t="shared" si="117"/>
        <v>0</v>
      </c>
      <c r="GX33" s="90"/>
      <c r="GY33" s="25">
        <f t="shared" si="117"/>
        <v>0</v>
      </c>
      <c r="GZ33" s="25">
        <f t="shared" si="117"/>
        <v>43215</v>
      </c>
      <c r="HA33" s="25">
        <f t="shared" si="117"/>
        <v>222072.17</v>
      </c>
      <c r="HB33" s="25">
        <f t="shared" si="117"/>
        <v>0</v>
      </c>
      <c r="HC33" s="90"/>
      <c r="HD33" s="25">
        <f t="shared" si="117"/>
        <v>9630.9</v>
      </c>
      <c r="HE33" s="25">
        <f t="shared" si="117"/>
        <v>0</v>
      </c>
      <c r="HF33" s="25">
        <f t="shared" si="117"/>
        <v>0</v>
      </c>
      <c r="HG33" s="25">
        <f t="shared" si="117"/>
        <v>0</v>
      </c>
      <c r="HH33" s="25">
        <f t="shared" si="117"/>
        <v>0</v>
      </c>
      <c r="HI33" s="25">
        <f t="shared" si="117"/>
        <v>0</v>
      </c>
      <c r="HJ33" s="25">
        <f t="shared" si="117"/>
        <v>0</v>
      </c>
      <c r="HK33" s="25">
        <f t="shared" si="117"/>
        <v>0</v>
      </c>
      <c r="HL33" s="25">
        <f t="shared" si="117"/>
        <v>275572.07</v>
      </c>
      <c r="HM33" s="25">
        <f t="shared" si="117"/>
        <v>0</v>
      </c>
      <c r="HN33" s="25">
        <f t="shared" si="117"/>
        <v>0</v>
      </c>
      <c r="HO33" s="25">
        <f t="shared" si="117"/>
        <v>0</v>
      </c>
      <c r="HP33" s="25">
        <f t="shared" si="117"/>
        <v>550000</v>
      </c>
      <c r="HQ33" s="25">
        <f t="shared" si="117"/>
        <v>0</v>
      </c>
      <c r="HR33" s="90"/>
      <c r="HS33" s="25">
        <f t="shared" si="117"/>
        <v>0</v>
      </c>
      <c r="HT33" s="25">
        <f t="shared" si="117"/>
        <v>0</v>
      </c>
      <c r="HU33" s="25">
        <f t="shared" si="117"/>
        <v>550000</v>
      </c>
      <c r="HV33" s="25">
        <f t="shared" si="117"/>
        <v>122700</v>
      </c>
      <c r="HW33" s="25">
        <f t="shared" si="117"/>
        <v>0</v>
      </c>
      <c r="HX33" s="25">
        <f t="shared" si="117"/>
        <v>0</v>
      </c>
      <c r="HY33" s="25">
        <f t="shared" si="117"/>
        <v>78000</v>
      </c>
      <c r="HZ33" s="25">
        <f t="shared" si="117"/>
        <v>344000</v>
      </c>
      <c r="IA33" s="25">
        <f t="shared" si="117"/>
        <v>36400</v>
      </c>
      <c r="IB33" s="25">
        <f t="shared" si="117"/>
        <v>581100</v>
      </c>
      <c r="IC33" s="15">
        <f t="shared" si="117"/>
        <v>0</v>
      </c>
      <c r="ID33" s="15">
        <f t="shared" si="117"/>
        <v>0</v>
      </c>
      <c r="IE33" s="15">
        <f t="shared" si="117"/>
        <v>0</v>
      </c>
      <c r="IF33" s="15">
        <f t="shared" si="117"/>
        <v>10450</v>
      </c>
      <c r="IG33" s="25">
        <f t="shared" si="117"/>
        <v>66800</v>
      </c>
      <c r="IH33" s="25">
        <f t="shared" si="117"/>
        <v>0</v>
      </c>
      <c r="II33" s="25">
        <f t="shared" si="117"/>
        <v>0</v>
      </c>
      <c r="IJ33" s="25">
        <f t="shared" si="117"/>
        <v>0</v>
      </c>
      <c r="IK33" s="25">
        <f t="shared" si="117"/>
        <v>0</v>
      </c>
      <c r="IL33" s="25">
        <f t="shared" si="117"/>
        <v>0</v>
      </c>
      <c r="IM33" s="25">
        <f t="shared" si="117"/>
        <v>36175.230000000003</v>
      </c>
      <c r="IN33" s="25">
        <f t="shared" si="117"/>
        <v>126164</v>
      </c>
      <c r="IO33" s="25">
        <f t="shared" si="117"/>
        <v>281828.61</v>
      </c>
      <c r="IP33" s="25">
        <f t="shared" si="117"/>
        <v>898006</v>
      </c>
      <c r="IQ33" s="25">
        <f t="shared" si="117"/>
        <v>891319.82</v>
      </c>
      <c r="IR33" s="25">
        <f t="shared" si="117"/>
        <v>3183564</v>
      </c>
      <c r="IS33" s="25">
        <f t="shared" si="117"/>
        <v>4207734</v>
      </c>
      <c r="IT33" s="25">
        <f t="shared" si="117"/>
        <v>74886.7</v>
      </c>
      <c r="IU33" s="90"/>
      <c r="IV33" s="90"/>
      <c r="IW33" s="25">
        <f t="shared" si="117"/>
        <v>342400</v>
      </c>
      <c r="IX33" s="90"/>
      <c r="IY33" s="90"/>
      <c r="IZ33" s="25">
        <f t="shared" si="117"/>
        <v>160200</v>
      </c>
      <c r="JA33" s="90"/>
      <c r="JB33" s="90"/>
      <c r="JC33" s="25">
        <f t="shared" si="117"/>
        <v>596300</v>
      </c>
      <c r="JD33" s="25">
        <f t="shared" si="117"/>
        <v>6553400</v>
      </c>
      <c r="JE33" s="25">
        <f t="shared" si="117"/>
        <v>393200</v>
      </c>
      <c r="JF33" s="25">
        <f t="shared" si="117"/>
        <v>6946600</v>
      </c>
      <c r="JG33" s="25">
        <f t="shared" si="117"/>
        <v>0</v>
      </c>
      <c r="JH33" s="25">
        <f t="shared" ref="JH33:JQ33" si="118">SUM(JH11:JH32)</f>
        <v>0</v>
      </c>
      <c r="JI33" s="25">
        <f t="shared" si="118"/>
        <v>0</v>
      </c>
      <c r="JJ33" s="25">
        <f t="shared" si="118"/>
        <v>0</v>
      </c>
      <c r="JK33" s="25">
        <f t="shared" si="118"/>
        <v>0</v>
      </c>
      <c r="JL33" s="25">
        <f t="shared" si="118"/>
        <v>0</v>
      </c>
      <c r="JM33" s="25">
        <f t="shared" si="118"/>
        <v>0</v>
      </c>
      <c r="JN33" s="25">
        <f t="shared" si="118"/>
        <v>1668375.9200000002</v>
      </c>
      <c r="JO33" s="25">
        <f t="shared" si="118"/>
        <v>3424.08</v>
      </c>
      <c r="JP33" s="25">
        <f t="shared" si="118"/>
        <v>505000</v>
      </c>
      <c r="JQ33" s="25">
        <f t="shared" si="118"/>
        <v>2176800</v>
      </c>
      <c r="JR33" s="90"/>
      <c r="JS33" s="90"/>
      <c r="JT33" s="90"/>
      <c r="JU33" s="90"/>
      <c r="JV33" s="90"/>
      <c r="JW33" s="90"/>
      <c r="JX33" s="90"/>
      <c r="JY33" s="90"/>
      <c r="JZ33" s="90"/>
      <c r="KA33" s="90"/>
      <c r="KB33" s="90"/>
      <c r="KC33" s="90"/>
      <c r="KD33" s="90"/>
      <c r="KE33" s="90"/>
      <c r="KF33" s="90"/>
      <c r="KG33" s="90"/>
      <c r="KH33" s="90"/>
      <c r="KI33" s="90"/>
      <c r="KJ33" s="90"/>
      <c r="KK33" s="90"/>
      <c r="KL33" s="90"/>
      <c r="KM33" s="90"/>
      <c r="KN33" s="90"/>
      <c r="KO33" s="90"/>
      <c r="KP33" s="90"/>
      <c r="KQ33" s="25">
        <f t="shared" ref="KQ33" si="119">JM33+IQ33+IO33+IM33+IF33</f>
        <v>1219773.6599999999</v>
      </c>
      <c r="KR33" s="25">
        <f t="shared" ref="KR33:KW33" si="120">SUM(KR11:KR32)</f>
        <v>15553009.709999997</v>
      </c>
      <c r="KS33" s="25">
        <f t="shared" si="120"/>
        <v>16772783.369999997</v>
      </c>
      <c r="KT33" s="87">
        <f t="shared" si="120"/>
        <v>41103584.460000001</v>
      </c>
      <c r="KU33" s="87">
        <f t="shared" si="120"/>
        <v>42323358.119999997</v>
      </c>
      <c r="KV33" s="87">
        <f t="shared" si="120"/>
        <v>49766.9</v>
      </c>
      <c r="KW33" s="34">
        <f t="shared" si="120"/>
        <v>250038.69</v>
      </c>
      <c r="KX33" s="34"/>
      <c r="KY33" s="34"/>
      <c r="KZ33" s="34"/>
      <c r="LA33" s="34"/>
      <c r="LB33" s="34"/>
      <c r="LC33" s="34"/>
      <c r="LD33" s="34"/>
      <c r="LE33" s="34">
        <f t="shared" ref="LE33:MA33" si="121">SUM(LE11:LE32)</f>
        <v>299805.59000000003</v>
      </c>
      <c r="LF33" s="34">
        <f t="shared" si="121"/>
        <v>0</v>
      </c>
      <c r="LG33" s="34">
        <f t="shared" si="121"/>
        <v>0</v>
      </c>
      <c r="LH33" s="34">
        <f t="shared" si="121"/>
        <v>0</v>
      </c>
      <c r="LI33" s="34">
        <f t="shared" si="121"/>
        <v>252346.22</v>
      </c>
      <c r="LJ33" s="34">
        <f t="shared" si="121"/>
        <v>0</v>
      </c>
      <c r="LK33" s="34">
        <f t="shared" si="121"/>
        <v>0</v>
      </c>
      <c r="LL33" s="34">
        <f t="shared" si="121"/>
        <v>0</v>
      </c>
      <c r="LM33" s="34">
        <f t="shared" si="121"/>
        <v>0</v>
      </c>
      <c r="LN33" s="34">
        <f t="shared" si="121"/>
        <v>250000</v>
      </c>
      <c r="LO33" s="34">
        <f t="shared" si="121"/>
        <v>0</v>
      </c>
      <c r="LP33" s="34">
        <f t="shared" si="121"/>
        <v>2346.2199999999998</v>
      </c>
      <c r="LQ33" s="34">
        <f t="shared" si="121"/>
        <v>0</v>
      </c>
      <c r="LR33" s="34">
        <f t="shared" si="121"/>
        <v>0</v>
      </c>
      <c r="LS33" s="34">
        <f t="shared" si="121"/>
        <v>0</v>
      </c>
      <c r="LT33" s="34">
        <f t="shared" si="121"/>
        <v>0</v>
      </c>
      <c r="LU33" s="34">
        <f t="shared" si="121"/>
        <v>0</v>
      </c>
      <c r="LV33" s="34">
        <f t="shared" si="121"/>
        <v>0</v>
      </c>
      <c r="LW33" s="34">
        <f t="shared" si="121"/>
        <v>500</v>
      </c>
      <c r="LX33" s="34">
        <f t="shared" si="121"/>
        <v>0</v>
      </c>
      <c r="LY33" s="34">
        <f t="shared" si="121"/>
        <v>0</v>
      </c>
      <c r="LZ33" s="34">
        <f t="shared" si="121"/>
        <v>0</v>
      </c>
      <c r="MA33" s="34">
        <f t="shared" si="121"/>
        <v>46959.37</v>
      </c>
      <c r="MB33" s="34"/>
      <c r="MC33" s="76">
        <f t="shared" ref="MC33:MH33" si="122">SUM(MC11:MC32)</f>
        <v>292.86</v>
      </c>
      <c r="MD33" s="77"/>
      <c r="ME33" s="77"/>
      <c r="MF33" s="25">
        <f>MF18+MC15</f>
        <v>16975457.379999999</v>
      </c>
      <c r="MG33" s="38">
        <f t="shared" si="122"/>
        <v>0</v>
      </c>
      <c r="MH33" s="38">
        <f t="shared" si="122"/>
        <v>0</v>
      </c>
      <c r="MI33" s="38"/>
      <c r="MJ33" s="38">
        <f>SUM(MJ11:MJ32)</f>
        <v>0</v>
      </c>
      <c r="MK33" s="38">
        <f>SUM(MK11:MK32)</f>
        <v>0</v>
      </c>
      <c r="ML33" s="38">
        <f>SUM(ML11:ML32)</f>
        <v>49305.590000000004</v>
      </c>
      <c r="MM33" s="38">
        <f>SUM(MM11:MM32)</f>
        <v>250000</v>
      </c>
      <c r="MN33" s="38">
        <f>SUM(MN11:MN32)</f>
        <v>0</v>
      </c>
      <c r="MO33" s="38"/>
      <c r="MP33" s="38">
        <f>SUM(MP11:MP32)</f>
        <v>0</v>
      </c>
      <c r="MQ33" s="38">
        <f>SUM(MQ11:MQ32)</f>
        <v>0</v>
      </c>
      <c r="MR33" s="38">
        <f>SUM(MR11:MR32)</f>
        <v>0</v>
      </c>
      <c r="MS33" s="38">
        <f>SUM(MS11:MS32)</f>
        <v>500</v>
      </c>
      <c r="MT33" s="38">
        <f>SUM(MT11:MT32)</f>
        <v>299805.59000000003</v>
      </c>
      <c r="MU33" s="39">
        <f t="shared" ref="MU33" si="123">MT33-LE33</f>
        <v>0</v>
      </c>
      <c r="MV33" s="38">
        <f t="shared" ref="MV33:NC33" si="124">SUM(MV11:MV32)</f>
        <v>16625980</v>
      </c>
      <c r="MW33" s="38">
        <f t="shared" si="124"/>
        <v>3200</v>
      </c>
      <c r="MX33" s="38">
        <f t="shared" si="124"/>
        <v>0</v>
      </c>
      <c r="MY33" s="38">
        <f t="shared" si="124"/>
        <v>5020990</v>
      </c>
      <c r="MZ33" s="38">
        <f t="shared" si="124"/>
        <v>0</v>
      </c>
      <c r="NA33" s="38">
        <f t="shared" si="124"/>
        <v>2498572.6800000002</v>
      </c>
      <c r="NB33" s="38">
        <f t="shared" si="124"/>
        <v>1027300</v>
      </c>
      <c r="NC33" s="38">
        <f t="shared" si="124"/>
        <v>0</v>
      </c>
      <c r="ND33" s="38"/>
      <c r="NE33" s="38">
        <f>SUM(NE11:NE32)</f>
        <v>0</v>
      </c>
      <c r="NF33" s="38">
        <f>SUM(NF11:NF32)</f>
        <v>343400</v>
      </c>
      <c r="NG33" s="38">
        <f>SUM(NG11:NG32)</f>
        <v>732.06999999999971</v>
      </c>
      <c r="NH33" s="38">
        <f>SUM(NH11:NH32)</f>
        <v>30400</v>
      </c>
      <c r="NI33" s="38">
        <f t="shared" ref="NI33" si="125">SUM(MV33:NH33)</f>
        <v>25550574.75</v>
      </c>
      <c r="NJ33" s="37">
        <f t="shared" ref="NJ33" si="126">BG33+GF33-NI33</f>
        <v>0</v>
      </c>
      <c r="NK33" s="38">
        <f t="shared" ref="NK33:NX33" si="127">SUM(NK11:NK32)</f>
        <v>1671800</v>
      </c>
      <c r="NL33" s="38">
        <f t="shared" si="127"/>
        <v>0</v>
      </c>
      <c r="NM33" s="38">
        <f t="shared" si="127"/>
        <v>122700</v>
      </c>
      <c r="NN33" s="38">
        <f t="shared" si="127"/>
        <v>505000</v>
      </c>
      <c r="NO33" s="38">
        <f t="shared" si="127"/>
        <v>7496600</v>
      </c>
      <c r="NP33" s="38">
        <f t="shared" si="127"/>
        <v>5646947.9100000001</v>
      </c>
      <c r="NQ33" s="38">
        <f t="shared" si="127"/>
        <v>0</v>
      </c>
      <c r="NR33" s="38">
        <f t="shared" si="127"/>
        <v>109961.8</v>
      </c>
      <c r="NS33" s="38">
        <f t="shared" si="127"/>
        <v>1219773.6599999999</v>
      </c>
      <c r="NT33" s="38">
        <f t="shared" si="127"/>
        <v>0</v>
      </c>
      <c r="NU33" s="38">
        <f t="shared" si="127"/>
        <v>0</v>
      </c>
      <c r="NV33" s="38">
        <f t="shared" si="127"/>
        <v>0</v>
      </c>
      <c r="NW33" s="38">
        <f t="shared" si="127"/>
        <v>0</v>
      </c>
      <c r="NX33" s="38">
        <f t="shared" si="127"/>
        <v>16772783.369999997</v>
      </c>
      <c r="NY33" s="37">
        <f t="shared" ref="NY33" si="128">NX33-NS33</f>
        <v>15553009.709999997</v>
      </c>
      <c r="NZ33" s="37">
        <f t="shared" ref="NZ33" si="129">NX33-KR33</f>
        <v>1219773.6600000001</v>
      </c>
      <c r="OA33" s="38">
        <f t="shared" ref="OA33:OG33" si="130">SUM(OA11:OA32)</f>
        <v>18200280</v>
      </c>
      <c r="OB33" s="38">
        <f t="shared" si="130"/>
        <v>3200</v>
      </c>
      <c r="OC33" s="38">
        <f t="shared" si="130"/>
        <v>220200</v>
      </c>
      <c r="OD33" s="38">
        <f t="shared" si="130"/>
        <v>5496490</v>
      </c>
      <c r="OE33" s="38">
        <f t="shared" si="130"/>
        <v>7496600</v>
      </c>
      <c r="OF33" s="38">
        <f t="shared" si="130"/>
        <v>8124375.5500000007</v>
      </c>
      <c r="OG33" s="38">
        <f t="shared" si="130"/>
        <v>1277300</v>
      </c>
      <c r="OH33" s="37">
        <f t="shared" ref="OH33" si="131">OE33+OF33+OG33</f>
        <v>16898275.550000001</v>
      </c>
      <c r="OI33" s="38">
        <f t="shared" ref="OI33:ON33" si="132">SUM(OI11:OI32)</f>
        <v>101977.2</v>
      </c>
      <c r="OJ33" s="38">
        <f t="shared" si="132"/>
        <v>1319724.2899999998</v>
      </c>
      <c r="OK33" s="38">
        <f t="shared" si="132"/>
        <v>7984.5999999999995</v>
      </c>
      <c r="OL33" s="38">
        <f t="shared" si="132"/>
        <v>343400</v>
      </c>
      <c r="OM33" s="38">
        <f t="shared" si="132"/>
        <v>5000</v>
      </c>
      <c r="ON33" s="38">
        <f t="shared" si="132"/>
        <v>30400</v>
      </c>
      <c r="OO33" s="40">
        <f t="shared" ref="OO33:OP33" si="133">ON33+OM33+OL33+OK33+OI33+OH33+OD33+OC33+OB33+OA33</f>
        <v>41307207.350000001</v>
      </c>
      <c r="OP33" s="40">
        <f t="shared" si="133"/>
        <v>56324198.840000004</v>
      </c>
      <c r="OQ33" s="40">
        <f t="shared" ref="OQ33" si="134">OO33+OJ33</f>
        <v>42626931.640000001</v>
      </c>
      <c r="OR33" s="14"/>
      <c r="OS33" s="14"/>
      <c r="OT33" s="14">
        <f t="shared" ref="OT33" si="135">OU33+OV33+OW33</f>
        <v>15978091.060000001</v>
      </c>
      <c r="OU33" s="14">
        <f t="shared" ref="OU33" si="136">OF33-OX33-OY33-ML33-MC33</f>
        <v>7454191.0600000005</v>
      </c>
      <c r="OV33" s="14">
        <f t="shared" ref="OV33" si="137">JL33+JF33+II33+HP33+HH33+GI33+JG33+JH33+HF33</f>
        <v>7496600</v>
      </c>
      <c r="OW33" s="14">
        <f t="shared" ref="OW33" si="138">NB33</f>
        <v>1027300</v>
      </c>
      <c r="OX33" s="26">
        <f t="shared" ref="OX33" si="139">HN33+GN33+GO33+GP33+GQ33</f>
        <v>70586.039999999994</v>
      </c>
      <c r="OY33" s="47">
        <f t="shared" ref="OY33" si="140">HU33+GS33+GW33</f>
        <v>550000</v>
      </c>
      <c r="OZ33" s="14">
        <f t="shared" ref="OZ33" si="141">OW33+OU33+OV33+OX33+OY33</f>
        <v>16598677.1</v>
      </c>
      <c r="PA33" s="28">
        <f t="shared" ref="PA33" si="142">OH33-OZ33-ML33-MM33-MC33</f>
        <v>1.1210659067728557E-9</v>
      </c>
      <c r="RK33" s="14">
        <f t="shared" ref="RK33" si="143">GY33+GZ33+HA33+HB33+HE33+HG33+HH33+HJ33+HK33</f>
        <v>265287.17000000004</v>
      </c>
      <c r="RL33" s="14">
        <f t="shared" ref="RL33" si="144">HD33</f>
        <v>9630.9</v>
      </c>
      <c r="RM33" s="14">
        <f t="shared" ref="RM33" si="145">RK33+RL33</f>
        <v>274918.07000000007</v>
      </c>
    </row>
    <row r="34" spans="1:481" x14ac:dyDescent="0.2">
      <c r="KT34" s="1"/>
      <c r="KU34" s="1"/>
    </row>
    <row r="35" spans="1:481" x14ac:dyDescent="0.2">
      <c r="KT35" s="1"/>
      <c r="KU35" s="1"/>
    </row>
    <row r="36" spans="1:481" x14ac:dyDescent="0.2">
      <c r="KT36" s="1"/>
      <c r="KU36" s="1"/>
    </row>
    <row r="37" spans="1:481" x14ac:dyDescent="0.2">
      <c r="KT37" s="1"/>
      <c r="KU37" s="1"/>
    </row>
  </sheetData>
  <autoFilter ref="A9:BG33"/>
  <mergeCells count="299">
    <mergeCell ref="LV4:LV8"/>
    <mergeCell ref="LW4:LW8"/>
    <mergeCell ref="LN4:LN8"/>
    <mergeCell ref="LO4:LO8"/>
    <mergeCell ref="GY3:HL3"/>
    <mergeCell ref="HV3:IB3"/>
    <mergeCell ref="IC3:IE3"/>
    <mergeCell ref="JN3:JQ3"/>
    <mergeCell ref="GX4:HL7"/>
    <mergeCell ref="IW4:JC6"/>
    <mergeCell ref="JM4:JQ7"/>
    <mergeCell ref="IM4:IS5"/>
    <mergeCell ref="IF4:IG5"/>
    <mergeCell ref="IF6:IF8"/>
    <mergeCell ref="JD4:JF5"/>
    <mergeCell ref="JJ4:JL5"/>
    <mergeCell ref="JL6:JL8"/>
    <mergeCell ref="IS6:IS8"/>
    <mergeCell ref="IG6:IG8"/>
    <mergeCell ref="IM7:IN7"/>
    <mergeCell ref="IO7:IP7"/>
    <mergeCell ref="IQ7:IR7"/>
    <mergeCell ref="IC4:IE7"/>
    <mergeCell ref="GE4:GE8"/>
    <mergeCell ref="FV4:FV8"/>
    <mergeCell ref="FW4:FW8"/>
    <mergeCell ref="FU4:FU8"/>
    <mergeCell ref="GF4:GF8"/>
    <mergeCell ref="GG4:GG8"/>
    <mergeCell ref="BH1:CC2"/>
    <mergeCell ref="FT4:FT8"/>
    <mergeCell ref="JG4:JI5"/>
    <mergeCell ref="JI6:JI8"/>
    <mergeCell ref="GD4:GD8"/>
    <mergeCell ref="CA4:CA8"/>
    <mergeCell ref="CJ5:CJ8"/>
    <mergeCell ref="EW4:EW8"/>
    <mergeCell ref="DH5:DH8"/>
    <mergeCell ref="DI5:DI8"/>
    <mergeCell ref="DJ5:DJ8"/>
    <mergeCell ref="EU4:EU8"/>
    <mergeCell ref="EV4:EV8"/>
    <mergeCell ref="FL5:FL8"/>
    <mergeCell ref="FM5:FM8"/>
    <mergeCell ref="IH3:IL3"/>
    <mergeCell ref="HO3:HU3"/>
    <mergeCell ref="IH4:IL7"/>
    <mergeCell ref="EX4:EX8"/>
    <mergeCell ref="EQ6:EQ8"/>
    <mergeCell ref="ER6:ER8"/>
    <mergeCell ref="EJ6:EJ8"/>
    <mergeCell ref="EK6:EK8"/>
    <mergeCell ref="EL6:EL8"/>
    <mergeCell ref="EM6:EM8"/>
    <mergeCell ref="EN6:EN8"/>
    <mergeCell ref="EO6:EO8"/>
    <mergeCell ref="FR4:FR8"/>
    <mergeCell ref="FS4:FS8"/>
    <mergeCell ref="GS4:GV7"/>
    <mergeCell ref="HV4:IB7"/>
    <mergeCell ref="FA7:FA8"/>
    <mergeCell ref="EY4:EY8"/>
    <mergeCell ref="FE4:FE8"/>
    <mergeCell ref="FF4:FF8"/>
    <mergeCell ref="FP4:FP8"/>
    <mergeCell ref="FQ4:FQ8"/>
    <mergeCell ref="FG4:FG8"/>
    <mergeCell ref="FK5:FK8"/>
    <mergeCell ref="FN5:FN8"/>
    <mergeCell ref="FJ5:FJ8"/>
    <mergeCell ref="FJ4:FN4"/>
    <mergeCell ref="FH4:FH8"/>
    <mergeCell ref="FI4:FI8"/>
    <mergeCell ref="FO4:FO8"/>
    <mergeCell ref="GB4:GB8"/>
    <mergeCell ref="GK6:GK8"/>
    <mergeCell ref="HO4:HU7"/>
    <mergeCell ref="GL4:GR7"/>
    <mergeCell ref="HN4:HN7"/>
    <mergeCell ref="HM4:HM8"/>
    <mergeCell ref="CB4:CB8"/>
    <mergeCell ref="CC4:CC8"/>
    <mergeCell ref="BV4:BV8"/>
    <mergeCell ref="BW4:BW8"/>
    <mergeCell ref="BX4:BX8"/>
    <mergeCell ref="BY4:BY8"/>
    <mergeCell ref="BZ4:BZ8"/>
    <mergeCell ref="LP4:LP8"/>
    <mergeCell ref="LQ4:LQ8"/>
    <mergeCell ref="CL5:CL8"/>
    <mergeCell ref="CM5:CM8"/>
    <mergeCell ref="CN5:CN8"/>
    <mergeCell ref="CO5:CO8"/>
    <mergeCell ref="CW5:CW8"/>
    <mergeCell ref="CX5:CX8"/>
    <mergeCell ref="CS5:CS8"/>
    <mergeCell ref="CT5:CT8"/>
    <mergeCell ref="CU5:CU8"/>
    <mergeCell ref="CY5:CY8"/>
    <mergeCell ref="CZ5:CZ8"/>
    <mergeCell ref="DE5:DE8"/>
    <mergeCell ref="DB5:DB8"/>
    <mergeCell ref="DC5:DC8"/>
    <mergeCell ref="DD5:DD8"/>
    <mergeCell ref="EF6:EF8"/>
    <mergeCell ref="EG6:EG8"/>
    <mergeCell ref="DV6:DV8"/>
    <mergeCell ref="CD5:CD8"/>
    <mergeCell ref="CE5:CE8"/>
    <mergeCell ref="DN4:DN8"/>
    <mergeCell ref="DA5:DA8"/>
    <mergeCell ref="DT6:DT8"/>
    <mergeCell ref="DX6:DX8"/>
    <mergeCell ref="EC6:EC8"/>
    <mergeCell ref="CD4:DM4"/>
    <mergeCell ref="DF5:DF8"/>
    <mergeCell ref="DK5:DK8"/>
    <mergeCell ref="DL5:DL8"/>
    <mergeCell ref="DM5:DM8"/>
    <mergeCell ref="CP5:CP8"/>
    <mergeCell ref="CQ5:CQ8"/>
    <mergeCell ref="DZ6:DZ8"/>
    <mergeCell ref="DU6:DU8"/>
    <mergeCell ref="CV5:CV8"/>
    <mergeCell ref="AR4:AR8"/>
    <mergeCell ref="BK4:BK8"/>
    <mergeCell ref="BL4:BL8"/>
    <mergeCell ref="BM4:BM8"/>
    <mergeCell ref="BB4:BB8"/>
    <mergeCell ref="BC4:BC8"/>
    <mergeCell ref="BD4:BD8"/>
    <mergeCell ref="BE4:BE8"/>
    <mergeCell ref="BF4:BF8"/>
    <mergeCell ref="BG4:BG8"/>
    <mergeCell ref="BH4:BH8"/>
    <mergeCell ref="BI4:BI8"/>
    <mergeCell ref="AS4:AS8"/>
    <mergeCell ref="C2:Q2"/>
    <mergeCell ref="C3:BG3"/>
    <mergeCell ref="BH3:GF3"/>
    <mergeCell ref="GI3:GK3"/>
    <mergeCell ref="GL3:GR3"/>
    <mergeCell ref="DR4:DR8"/>
    <mergeCell ref="DS4:DS8"/>
    <mergeCell ref="AV4:AV8"/>
    <mergeCell ref="AW4:AW8"/>
    <mergeCell ref="AB4:AB8"/>
    <mergeCell ref="AY4:AY8"/>
    <mergeCell ref="AZ4:AZ8"/>
    <mergeCell ref="BA4:BA8"/>
    <mergeCell ref="AN4:AN8"/>
    <mergeCell ref="AO4:AO8"/>
    <mergeCell ref="AP4:AP8"/>
    <mergeCell ref="AQ4:AQ8"/>
    <mergeCell ref="BJ4:BJ8"/>
    <mergeCell ref="GH4:GH7"/>
    <mergeCell ref="CF5:CF8"/>
    <mergeCell ref="CG5:CG8"/>
    <mergeCell ref="CH5:CH8"/>
    <mergeCell ref="CI5:CI8"/>
    <mergeCell ref="GC4:GC8"/>
    <mergeCell ref="BP4:BP8"/>
    <mergeCell ref="BQ4:BQ8"/>
    <mergeCell ref="AT4:AT8"/>
    <mergeCell ref="CK5:CK8"/>
    <mergeCell ref="DY6:DY8"/>
    <mergeCell ref="ES6:ES8"/>
    <mergeCell ref="ET6:ET8"/>
    <mergeCell ref="CR5:CR8"/>
    <mergeCell ref="DO4:DO8"/>
    <mergeCell ref="DP4:DP8"/>
    <mergeCell ref="ED6:ED8"/>
    <mergeCell ref="EA6:EA8"/>
    <mergeCell ref="EB6:EB8"/>
    <mergeCell ref="EP6:EP8"/>
    <mergeCell ref="BO4:BO8"/>
    <mergeCell ref="DG5:DG8"/>
    <mergeCell ref="DT4:ET5"/>
    <mergeCell ref="BR4:BR8"/>
    <mergeCell ref="BS4:BU7"/>
    <mergeCell ref="DQ4:DQ8"/>
    <mergeCell ref="DW6:DW8"/>
    <mergeCell ref="EE6:EE8"/>
    <mergeCell ref="EH6:EH8"/>
    <mergeCell ref="EI6:EI8"/>
    <mergeCell ref="O5:O8"/>
    <mergeCell ref="K4:K8"/>
    <mergeCell ref="L4:L8"/>
    <mergeCell ref="V4:V6"/>
    <mergeCell ref="W4:W7"/>
    <mergeCell ref="AG4:AG8"/>
    <mergeCell ref="AI4:AI8"/>
    <mergeCell ref="AJ4:AJ8"/>
    <mergeCell ref="AK4:AK8"/>
    <mergeCell ref="AM4:AM8"/>
    <mergeCell ref="X4:X8"/>
    <mergeCell ref="AA4:AA8"/>
    <mergeCell ref="Y5:Y7"/>
    <mergeCell ref="Z5:Z8"/>
    <mergeCell ref="AC4:AC8"/>
    <mergeCell ref="AD4:AD8"/>
    <mergeCell ref="AF4:AF8"/>
    <mergeCell ref="AE5:AE8"/>
    <mergeCell ref="BN4:BN8"/>
    <mergeCell ref="FX4:FX8"/>
    <mergeCell ref="FY4:FY8"/>
    <mergeCell ref="B4:B8"/>
    <mergeCell ref="C4:C8"/>
    <mergeCell ref="D4:E4"/>
    <mergeCell ref="G4:G8"/>
    <mergeCell ref="H4:H8"/>
    <mergeCell ref="R4:R8"/>
    <mergeCell ref="S4:S6"/>
    <mergeCell ref="T4:T6"/>
    <mergeCell ref="U4:U6"/>
    <mergeCell ref="I4:I8"/>
    <mergeCell ref="J4:J8"/>
    <mergeCell ref="M4:M8"/>
    <mergeCell ref="N4:O4"/>
    <mergeCell ref="P4:P8"/>
    <mergeCell ref="Q4:Q8"/>
    <mergeCell ref="D5:D8"/>
    <mergeCell ref="E5:E8"/>
    <mergeCell ref="N5:N8"/>
    <mergeCell ref="EZ7:EZ8"/>
    <mergeCell ref="FB7:FB8"/>
    <mergeCell ref="AL4:AL8"/>
    <mergeCell ref="GW4:GW7"/>
    <mergeCell ref="OT3:OZ3"/>
    <mergeCell ref="OU5:OU8"/>
    <mergeCell ref="OV5:OV8"/>
    <mergeCell ref="OW5:OW8"/>
    <mergeCell ref="NY4:NY9"/>
    <mergeCell ref="NZ4:NZ9"/>
    <mergeCell ref="OA4:OR8"/>
    <mergeCell ref="OU4:OX4"/>
    <mergeCell ref="MG4:MT9"/>
    <mergeCell ref="LZ4:LZ8"/>
    <mergeCell ref="MA4:MA8"/>
    <mergeCell ref="MC4:MC8"/>
    <mergeCell ref="MD4:MD9"/>
    <mergeCell ref="ME4:ME9"/>
    <mergeCell ref="LT4:LT8"/>
    <mergeCell ref="LU4:LU8"/>
    <mergeCell ref="LX4:LX8"/>
    <mergeCell ref="LY4:LY8"/>
    <mergeCell ref="MB4:MB8"/>
    <mergeCell ref="LF4:LF8"/>
    <mergeCell ref="KZ4:KZ8"/>
    <mergeCell ref="LA4:LA8"/>
    <mergeCell ref="LB4:LB8"/>
    <mergeCell ref="GA4:GA8"/>
    <mergeCell ref="GI6:GI8"/>
    <mergeCell ref="GJ6:GJ8"/>
    <mergeCell ref="KS4:KS8"/>
    <mergeCell ref="KW3:MA3"/>
    <mergeCell ref="LJ4:LL7"/>
    <mergeCell ref="LM4:LM8"/>
    <mergeCell ref="KV4:KV8"/>
    <mergeCell ref="LC4:LC8"/>
    <mergeCell ref="LS4:LS8"/>
    <mergeCell ref="LD4:LD8"/>
    <mergeCell ref="LE4:LE8"/>
    <mergeCell ref="LG4:LG8"/>
    <mergeCell ref="LH4:LH8"/>
    <mergeCell ref="LI4:LI8"/>
    <mergeCell ref="LR4:LR8"/>
    <mergeCell ref="IT4:IV7"/>
    <mergeCell ref="GI4:GK5"/>
    <mergeCell ref="IW7:IY7"/>
    <mergeCell ref="IZ7:JB7"/>
    <mergeCell ref="JC7:JC8"/>
    <mergeCell ref="KX4:KX8"/>
    <mergeCell ref="KY4:KY8"/>
    <mergeCell ref="JF6:JF8"/>
    <mergeCell ref="FZ4:FZ8"/>
    <mergeCell ref="KU4:KU8"/>
    <mergeCell ref="PW4:PY7"/>
    <mergeCell ref="RP4:RS7"/>
    <mergeCell ref="OX5:OX8"/>
    <mergeCell ref="JR6:JW6"/>
    <mergeCell ref="JX6:KC6"/>
    <mergeCell ref="KD6:KI6"/>
    <mergeCell ref="KJ6:KJ8"/>
    <mergeCell ref="JW7:JW8"/>
    <mergeCell ref="KC7:KC8"/>
    <mergeCell ref="KI7:KI8"/>
    <mergeCell ref="PZ7:QA7"/>
    <mergeCell ref="QB7:QC7"/>
    <mergeCell ref="MF4:MF9"/>
    <mergeCell ref="KW4:KW8"/>
    <mergeCell ref="KT4:KT8"/>
    <mergeCell ref="JR4:KJ5"/>
    <mergeCell ref="KQ4:KQ8"/>
    <mergeCell ref="MU4:MU9"/>
    <mergeCell ref="MV4:NI9"/>
    <mergeCell ref="NK4:NX9"/>
    <mergeCell ref="NJ4:NJ9"/>
    <mergeCell ref="KR4:KR8"/>
  </mergeCells>
  <pageMargins left="0.70866141732283472" right="0.31496062992125984" top="0" bottom="0" header="0.31496062992125984" footer="0.31496062992125984"/>
  <pageSetup paperSize="9" scale="5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16.12.2021</vt:lpstr>
      <vt:lpstr>'16.12.2021'!Заголовки_для_печати</vt:lpstr>
      <vt:lpstr>'16.12.2021'!Область_печати</vt:lpstr>
    </vt:vector>
  </TitlesOfParts>
  <Company>УНО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cp:lastPrinted>2021-12-23T12:01:02Z</cp:lastPrinted>
  <dcterms:created xsi:type="dcterms:W3CDTF">2003-11-05T08:09:41Z</dcterms:created>
  <dcterms:modified xsi:type="dcterms:W3CDTF">2022-07-04T13:29:47Z</dcterms:modified>
</cp:coreProperties>
</file>