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9" i="1" l="1"/>
  <c r="B137" i="1"/>
  <c r="B135" i="1"/>
  <c r="B133" i="1"/>
  <c r="B131" i="1"/>
  <c r="B127" i="1"/>
  <c r="B125" i="1"/>
  <c r="B123" i="1"/>
  <c r="B121" i="1"/>
  <c r="B119" i="1"/>
  <c r="B117" i="1"/>
  <c r="B113" i="1"/>
  <c r="B111" i="1"/>
  <c r="B109" i="1"/>
  <c r="B105" i="1"/>
  <c r="B103" i="1"/>
  <c r="B99" i="1"/>
  <c r="B97" i="1"/>
  <c r="B95" i="1"/>
  <c r="B93" i="1"/>
  <c r="B91" i="1"/>
  <c r="B89" i="1"/>
  <c r="B87" i="1"/>
  <c r="B85" i="1"/>
  <c r="B83" i="1"/>
  <c r="B81" i="1"/>
  <c r="B79" i="1"/>
  <c r="B77" i="1"/>
  <c r="B67" i="1"/>
  <c r="B63" i="1"/>
  <c r="B61" i="1"/>
  <c r="B59" i="1"/>
  <c r="B57" i="1"/>
  <c r="B55" i="1"/>
  <c r="B53" i="1"/>
  <c r="B51" i="1"/>
  <c r="B49" i="1"/>
  <c r="B47" i="1"/>
  <c r="B45" i="1"/>
  <c r="B43" i="1"/>
  <c r="B41" i="1"/>
  <c r="B39" i="1"/>
  <c r="B37" i="1"/>
  <c r="B35" i="1"/>
  <c r="B33" i="1"/>
  <c r="B31" i="1"/>
  <c r="B29" i="1"/>
</calcChain>
</file>

<file path=xl/sharedStrings.xml><?xml version="1.0" encoding="utf-8"?>
<sst xmlns="http://schemas.openxmlformats.org/spreadsheetml/2006/main" count="1940" uniqueCount="172">
  <si>
    <t>Утверждаю</t>
  </si>
  <si>
    <t>учреждения            (подпись)               (расшифровка подписи)</t>
  </si>
  <si>
    <t>Плановая стоимость одного дня,руб.</t>
  </si>
  <si>
    <t>Численность додовольствующихся по плановой стоимости одного дня</t>
  </si>
  <si>
    <t>Плановая стоимость всех довольствующихся, руб.</t>
  </si>
  <si>
    <t xml:space="preserve">    Фактическая стоимость, руб</t>
  </si>
  <si>
    <t>Численность персонала, чел.</t>
  </si>
  <si>
    <t>КОДЫ</t>
  </si>
  <si>
    <t>0504202</t>
  </si>
  <si>
    <t>суммарных категорий</t>
  </si>
  <si>
    <t>по плановой стоимости одного дня</t>
  </si>
  <si>
    <t>дата</t>
  </si>
  <si>
    <t xml:space="preserve">  </t>
  </si>
  <si>
    <t xml:space="preserve">         по ОКПО</t>
  </si>
  <si>
    <t xml:space="preserve"> -</t>
  </si>
  <si>
    <t xml:space="preserve">   -</t>
  </si>
  <si>
    <t xml:space="preserve">      -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</si>
  <si>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</si>
  <si>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</si>
  <si>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</si>
  <si>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 питания (количество)</t>
  </si>
  <si>
    <t>Еди-</t>
  </si>
  <si>
    <t>З  А  В  Т  Р  А  К</t>
  </si>
  <si>
    <t>О  Б  Е  Д</t>
  </si>
  <si>
    <t>П О Л Д Н И К</t>
  </si>
  <si>
    <t>УЖИН</t>
  </si>
  <si>
    <t>для обслуживающего персонала</t>
  </si>
  <si>
    <t>ницa</t>
  </si>
  <si>
    <t>операция</t>
  </si>
  <si>
    <t>наименование</t>
  </si>
  <si>
    <t>код</t>
  </si>
  <si>
    <t>изме-</t>
  </si>
  <si>
    <t>сок</t>
  </si>
  <si>
    <t>компот из смеси сухофруктов</t>
  </si>
  <si>
    <t>хлеб ржаной</t>
  </si>
  <si>
    <t>хлеб пшеничный</t>
  </si>
  <si>
    <t>печенье</t>
  </si>
  <si>
    <t>рения</t>
  </si>
  <si>
    <t>на довольствующихся</t>
  </si>
  <si>
    <t>на персонал</t>
  </si>
  <si>
    <t>Количество порций</t>
  </si>
  <si>
    <t>Выход - вес порций</t>
  </si>
  <si>
    <t>г/кг</t>
  </si>
  <si>
    <t>говядина</t>
  </si>
  <si>
    <t xml:space="preserve">     -</t>
  </si>
  <si>
    <t>горох</t>
  </si>
  <si>
    <t>кг</t>
  </si>
  <si>
    <t xml:space="preserve">    -</t>
  </si>
  <si>
    <t>горошек зел.консерв.</t>
  </si>
  <si>
    <t>икра кабачковая</t>
  </si>
  <si>
    <t>какао порошок</t>
  </si>
  <si>
    <t xml:space="preserve">  -</t>
  </si>
  <si>
    <t>капуста</t>
  </si>
  <si>
    <t>картофель</t>
  </si>
  <si>
    <t>кисель</t>
  </si>
  <si>
    <t>кофейный напиток</t>
  </si>
  <si>
    <t>крупа "Геркулес"</t>
  </si>
  <si>
    <t>крупа Гречневая</t>
  </si>
  <si>
    <t>крупа кукурузная</t>
  </si>
  <si>
    <t>крупа манная</t>
  </si>
  <si>
    <t>крупа пшеничная</t>
  </si>
  <si>
    <t>крупа пшено</t>
  </si>
  <si>
    <t>крупа рис</t>
  </si>
  <si>
    <t>крупа ячневая</t>
  </si>
  <si>
    <t>лимон</t>
  </si>
  <si>
    <t>лимонная кислота</t>
  </si>
  <si>
    <t>дрожжи сухие</t>
  </si>
  <si>
    <t xml:space="preserve">                 Форма 0504202   с.2</t>
  </si>
  <si>
    <t>подлежащих закладке</t>
  </si>
  <si>
    <t xml:space="preserve">   Расход продуктов</t>
  </si>
  <si>
    <t>питания (количество)</t>
  </si>
  <si>
    <t>лук</t>
  </si>
  <si>
    <t>макаронные изделия</t>
  </si>
  <si>
    <t>масло растительное</t>
  </si>
  <si>
    <t>масло сливочное</t>
  </si>
  <si>
    <t>минтай с/м</t>
  </si>
  <si>
    <t>молоко</t>
  </si>
  <si>
    <t>г/л</t>
  </si>
  <si>
    <t>морковь</t>
  </si>
  <si>
    <t>мука</t>
  </si>
  <si>
    <t>мясо птицы</t>
  </si>
  <si>
    <t>огурцы соленые</t>
  </si>
  <si>
    <t>повидло</t>
  </si>
  <si>
    <t>пряники</t>
  </si>
  <si>
    <t>кефир</t>
  </si>
  <si>
    <t>сахар</t>
  </si>
  <si>
    <t>сметана</t>
  </si>
  <si>
    <t>и</t>
  </si>
  <si>
    <t>соль</t>
  </si>
  <si>
    <t>сухари</t>
  </si>
  <si>
    <t>сухофрукты</t>
  </si>
  <si>
    <t>сыр</t>
  </si>
  <si>
    <t>творог</t>
  </si>
  <si>
    <t>томатная паста</t>
  </si>
  <si>
    <t>т</t>
  </si>
  <si>
    <t>лавровый лист</t>
  </si>
  <si>
    <t>зелень</t>
  </si>
  <si>
    <t>чай</t>
  </si>
  <si>
    <t>ванилин</t>
  </si>
  <si>
    <t>шиповник</t>
  </si>
  <si>
    <t>яйцо</t>
  </si>
  <si>
    <t>г/шт</t>
  </si>
  <si>
    <t>Бухгалтер  ______________     ______________________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</si>
  <si>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</si>
  <si>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</si>
  <si>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 xml:space="preserve">                                                    (подпись)          (расшифровка подписи)</t>
  </si>
  <si>
    <t>Врач  (диетсестра)            ______________     ____________________</t>
  </si>
  <si>
    <t>Коды категорий довольствующихся (группы)</t>
  </si>
  <si>
    <t>000001</t>
  </si>
  <si>
    <t>48609650</t>
  </si>
  <si>
    <t>Структурное подразделение   Пищеблок</t>
  </si>
  <si>
    <t>2 завтрак</t>
  </si>
  <si>
    <t>сок фруктовый</t>
  </si>
  <si>
    <t xml:space="preserve">на </t>
  </si>
  <si>
    <r>
      <t>учреждение</t>
    </r>
    <r>
      <rPr>
        <u/>
        <sz val="8"/>
        <rFont val="Arial Cyr"/>
        <charset val="204"/>
      </rPr>
      <t xml:space="preserve"> МКДОУ "Детский сад №9"</t>
    </r>
  </si>
  <si>
    <t>Бутерброд с маслом</t>
  </si>
  <si>
    <t>Какао с молоком</t>
  </si>
  <si>
    <t>Щи из свежей капусты с картофелем со сметаной</t>
  </si>
  <si>
    <t>Чай с сахаром</t>
  </si>
  <si>
    <t>-</t>
  </si>
  <si>
    <t>Батон</t>
  </si>
  <si>
    <t>Повар            ______________    Маринченко С.Н.</t>
  </si>
  <si>
    <t>Повар____________Пирогова И.Г.</t>
  </si>
  <si>
    <t>нектар фруктовый</t>
  </si>
  <si>
    <t>материально ответственное лицо Заведующая хозяйством Кучеренко Д.П.</t>
  </si>
  <si>
    <t xml:space="preserve"> Каша жидкая молочная из пшеничной крупы</t>
  </si>
  <si>
    <t>Птица тушеная в соусе с овощами</t>
  </si>
  <si>
    <t>соус сметанный с томатом</t>
  </si>
  <si>
    <t>Бутерброд с повидлом и маслом</t>
  </si>
  <si>
    <t xml:space="preserve"> - </t>
  </si>
  <si>
    <t>Каша жидкая молочная из пшеничной крупы</t>
  </si>
  <si>
    <t>Кладовщик    ______________     Кучеренко Д.П.</t>
  </si>
  <si>
    <r>
      <t xml:space="preserve">Ответственный исполнитель    ______________ </t>
    </r>
    <r>
      <rPr>
        <u/>
        <sz val="8"/>
        <rFont val="Arial Cyr"/>
        <charset val="204"/>
      </rPr>
      <t xml:space="preserve">    Кучеренко Д.П.</t>
    </r>
  </si>
  <si>
    <t xml:space="preserve"> Меню-требование на выдачу продуктов питания  № 100</t>
  </si>
  <si>
    <t xml:space="preserve"> Руководитель     ____________        А.И. Мещерякова</t>
  </si>
  <si>
    <t>0.440</t>
  </si>
  <si>
    <t>0.176</t>
  </si>
  <si>
    <t>0.352</t>
  </si>
  <si>
    <t>0.220</t>
  </si>
  <si>
    <t>0.880</t>
  </si>
  <si>
    <t>0.022</t>
  </si>
  <si>
    <t>16 декабря  2022 года</t>
  </si>
  <si>
    <t>16 декабря 2022г.</t>
  </si>
  <si>
    <t>42+2</t>
  </si>
  <si>
    <t>1.500</t>
  </si>
  <si>
    <t>0.525</t>
  </si>
  <si>
    <t>0.145</t>
  </si>
  <si>
    <t>1.892</t>
  </si>
  <si>
    <t>1.760</t>
  </si>
  <si>
    <t>3.929</t>
  </si>
  <si>
    <t>1.920</t>
  </si>
  <si>
    <t>0.010</t>
  </si>
  <si>
    <t>0.500</t>
  </si>
  <si>
    <t>0.800</t>
  </si>
  <si>
    <t>0.480</t>
  </si>
  <si>
    <t>5.500</t>
  </si>
  <si>
    <t>5.962</t>
  </si>
  <si>
    <t>0.400</t>
  </si>
  <si>
    <t>0.647</t>
  </si>
  <si>
    <t>6.000</t>
  </si>
  <si>
    <t>0.888</t>
  </si>
  <si>
    <t>0.668</t>
  </si>
  <si>
    <t>0.701</t>
  </si>
  <si>
    <t>4.750</t>
  </si>
  <si>
    <t>0.044</t>
  </si>
  <si>
    <t>0.057</t>
  </si>
  <si>
    <t>0.030</t>
  </si>
  <si>
    <t>0.118</t>
  </si>
  <si>
    <t>2.000</t>
  </si>
  <si>
    <t>0.920</t>
  </si>
  <si>
    <t>0.002</t>
  </si>
  <si>
    <t>0.013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</si>
</sst>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5">
    <font>
      <sz val="10"/>
      <name val="Pragmatica"/>
      <charset val="1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u/>
      <sz val="10"/>
      <name val="Pragmatica"/>
      <charset val="1"/>
    </font>
    <font>
      <u/>
      <sz val="10"/>
      <name val="Arial Cyr"/>
      <family val="2"/>
      <charset val="204"/>
    </font>
    <font>
      <i/>
      <sz val="11"/>
      <name val="Arial Cyr"/>
      <charset val="204"/>
    </font>
    <font>
      <u/>
      <sz val="8"/>
      <name val="Arial Cyr"/>
      <family val="2"/>
      <charset val="204"/>
    </font>
    <font>
      <sz val="8"/>
      <name val="Pragmatica"/>
      <charset val="204"/>
    </font>
    <font>
      <sz val="12"/>
      <name val="Arial Cyr"/>
      <charset val="204"/>
    </font>
    <font>
      <u/>
      <sz val="10"/>
      <color rgb="FF0000FF"/>
      <name val="Pragmatica"/>
      <charset val="1"/>
    </font>
    <font>
      <sz val="7"/>
      <name val="Arial Cyr"/>
      <family val="2"/>
      <charset val="204"/>
    </font>
    <font>
      <sz val="8"/>
      <name val="Pragmatica"/>
      <charset val="1"/>
    </font>
    <font>
      <b/>
      <sz val="10"/>
      <name val="Arial Cyr"/>
      <family val="2"/>
      <charset val="204"/>
    </font>
    <font>
      <u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Border="0" applyProtection="0"/>
  </cellStyleXfs>
  <cellXfs count="155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0" fillId="0" borderId="0" xfId="0" applyFont="1"/>
    <xf numFmtId="0" fontId="1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5" fillId="0" borderId="0" xfId="0" applyFont="1"/>
    <xf numFmtId="0" fontId="2" fillId="0" borderId="1" xfId="0" applyFont="1" applyBorder="1"/>
    <xf numFmtId="0" fontId="6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7" fillId="0" borderId="0" xfId="0" applyFont="1"/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9" fillId="2" borderId="11" xfId="0" applyFont="1" applyFill="1" applyBorder="1"/>
    <xf numFmtId="0" fontId="2" fillId="0" borderId="2" xfId="0" applyFont="1" applyBorder="1"/>
    <xf numFmtId="0" fontId="10" fillId="0" borderId="0" xfId="1" applyFont="1" applyBorder="1" applyAlignment="1" applyProtection="1"/>
    <xf numFmtId="0" fontId="2" fillId="0" borderId="0" xfId="0" applyFont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1" fillId="0" borderId="20" xfId="0" applyFont="1" applyBorder="1"/>
    <xf numFmtId="0" fontId="2" fillId="2" borderId="20" xfId="0" applyFont="1" applyFill="1" applyBorder="1"/>
    <xf numFmtId="0" fontId="2" fillId="2" borderId="3" xfId="0" applyFont="1" applyFill="1" applyBorder="1"/>
    <xf numFmtId="0" fontId="2" fillId="2" borderId="19" xfId="0" applyFont="1" applyFill="1" applyBorder="1"/>
    <xf numFmtId="0" fontId="1" fillId="2" borderId="20" xfId="0" applyFont="1" applyFill="1" applyBorder="1"/>
    <xf numFmtId="0" fontId="2" fillId="0" borderId="20" xfId="0" applyFont="1" applyBorder="1"/>
    <xf numFmtId="0" fontId="0" fillId="0" borderId="1" xfId="0" applyBorder="1"/>
    <xf numFmtId="0" fontId="12" fillId="0" borderId="1" xfId="0" applyFont="1" applyBorder="1"/>
    <xf numFmtId="0" fontId="0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17" xfId="0" applyFont="1" applyBorder="1"/>
    <xf numFmtId="0" fontId="0" fillId="0" borderId="16" xfId="0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5" fontId="2" fillId="0" borderId="2" xfId="0" applyNumberFormat="1" applyFont="1" applyBorder="1"/>
    <xf numFmtId="2" fontId="13" fillId="0" borderId="0" xfId="0" applyNumberFormat="1" applyFont="1" applyBorder="1" applyAlignment="1">
      <alignment horizontal="center" vertical="center"/>
    </xf>
    <xf numFmtId="166" fontId="2" fillId="0" borderId="2" xfId="0" applyNumberFormat="1" applyFont="1" applyBorder="1"/>
    <xf numFmtId="0" fontId="2" fillId="0" borderId="20" xfId="0" applyFont="1" applyBorder="1" applyAlignment="1">
      <alignment horizontal="left"/>
    </xf>
    <xf numFmtId="0" fontId="0" fillId="0" borderId="0" xfId="0" applyFont="1" applyBorder="1"/>
    <xf numFmtId="0" fontId="2" fillId="0" borderId="18" xfId="0" applyFont="1" applyBorder="1" applyAlignment="1">
      <alignment vertical="center"/>
    </xf>
    <xf numFmtId="49" fontId="2" fillId="0" borderId="6" xfId="0" applyNumberFormat="1" applyFont="1" applyFill="1" applyBorder="1"/>
    <xf numFmtId="0" fontId="2" fillId="0" borderId="2" xfId="0" applyFont="1" applyBorder="1" applyAlignment="1">
      <alignment horizontal="left" wrapText="1"/>
    </xf>
    <xf numFmtId="0" fontId="1" fillId="0" borderId="2" xfId="0" applyFont="1" applyBorder="1"/>
    <xf numFmtId="0" fontId="2" fillId="0" borderId="3" xfId="0" applyFont="1" applyBorder="1"/>
    <xf numFmtId="0" fontId="2" fillId="2" borderId="1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2" fillId="2" borderId="3" xfId="0" applyNumberFormat="1" applyFont="1" applyFill="1" applyBorder="1"/>
    <xf numFmtId="49" fontId="2" fillId="0" borderId="3" xfId="0" applyNumberFormat="1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2" fillId="0" borderId="18" xfId="0" applyNumberFormat="1" applyFont="1" applyBorder="1" applyAlignment="1">
      <alignment vertical="center"/>
    </xf>
    <xf numFmtId="1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1" fontId="2" fillId="0" borderId="18" xfId="0" applyNumberFormat="1" applyFont="1" applyBorder="1" applyAlignment="1"/>
    <xf numFmtId="165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distributed"/>
    </xf>
    <xf numFmtId="0" fontId="2" fillId="0" borderId="2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distributed" wrapText="1"/>
    </xf>
    <xf numFmtId="0" fontId="2" fillId="0" borderId="3" xfId="0" applyFont="1" applyBorder="1" applyAlignment="1">
      <alignment vertical="center"/>
    </xf>
    <xf numFmtId="1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 vertical="distributed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165" fontId="0" fillId="0" borderId="21" xfId="0" applyNumberForma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1" xfId="0" applyBorder="1" applyAlignment="1">
      <alignment wrapText="1"/>
    </xf>
    <xf numFmtId="0" fontId="2" fillId="0" borderId="18" xfId="0" applyFont="1" applyBorder="1" applyAlignment="1">
      <alignment vertical="center"/>
    </xf>
    <xf numFmtId="0" fontId="0" fillId="0" borderId="21" xfId="0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AA61A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4"/>
  <sheetViews>
    <sheetView showGridLines="0" tabSelected="1" topLeftCell="A103" zoomScale="80" zoomScaleNormal="80" zoomScalePageLayoutView="80" workbookViewId="0">
      <selection activeCell="AH141" sqref="AH141"/>
    </sheetView>
  </sheetViews>
  <sheetFormatPr defaultRowHeight="12.75"/>
  <cols>
    <col min="1" max="1" width="21.28515625" customWidth="1"/>
    <col min="2" max="2" width="4.42578125" customWidth="1"/>
    <col min="3" max="3" width="5.28515625" customWidth="1"/>
    <col min="4" max="4" width="6.42578125" customWidth="1"/>
    <col min="5" max="5" width="5.42578125" customWidth="1"/>
    <col min="6" max="6" width="6.140625" customWidth="1"/>
    <col min="7" max="7" width="5.28515625" customWidth="1"/>
    <col min="8" max="8" width="4.42578125" customWidth="1"/>
    <col min="9" max="9" width="6" customWidth="1"/>
    <col min="10" max="10" width="5.28515625" customWidth="1"/>
    <col min="11" max="11" width="4.5703125" customWidth="1"/>
    <col min="12" max="12" width="5.7109375" customWidth="1"/>
    <col min="13" max="13" width="5.42578125" customWidth="1"/>
    <col min="14" max="15" width="6" customWidth="1"/>
    <col min="16" max="17" width="5" customWidth="1"/>
    <col min="18" max="18" width="5.42578125" customWidth="1"/>
    <col min="19" max="19" width="5" customWidth="1"/>
    <col min="20" max="20" width="5.28515625" customWidth="1"/>
    <col min="21" max="21" width="4.85546875" customWidth="1"/>
    <col min="22" max="23" width="5.140625" customWidth="1"/>
    <col min="24" max="24" width="6.140625" customWidth="1"/>
    <col min="25" max="25" width="5.28515625" customWidth="1"/>
    <col min="26" max="26" width="5.42578125" customWidth="1"/>
    <col min="27" max="27" width="4.85546875" customWidth="1"/>
    <col min="28" max="28" width="5.140625" customWidth="1"/>
    <col min="29" max="29" width="5.85546875" customWidth="1"/>
    <col min="30" max="30" width="4.5703125" customWidth="1"/>
    <col min="31" max="31" width="4.7109375" customWidth="1"/>
    <col min="32" max="32" width="5.42578125" customWidth="1"/>
    <col min="33" max="33" width="6.7109375" customWidth="1"/>
    <col min="34" max="34" width="7.85546875" customWidth="1"/>
    <col min="35" max="35" width="9.140625" customWidth="1"/>
    <col min="36" max="36" width="8" hidden="1" customWidth="1"/>
    <col min="37" max="1025" width="7.5703125" customWidth="1"/>
  </cols>
  <sheetData>
    <row r="1" spans="1:39" ht="15.7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1"/>
      <c r="Y1" s="5"/>
      <c r="Z1" s="5"/>
      <c r="AA1" s="5"/>
      <c r="AB1" s="5"/>
      <c r="AC1" s="5"/>
      <c r="AD1" s="5"/>
      <c r="AE1" s="5"/>
      <c r="AF1" s="5"/>
      <c r="AG1" s="5"/>
      <c r="AH1" s="4"/>
      <c r="AI1" s="4"/>
      <c r="AJ1" s="5"/>
      <c r="AK1" s="5"/>
      <c r="AL1" s="5"/>
      <c r="AM1" s="5"/>
    </row>
    <row r="2" spans="1:39" ht="15.75" customHeight="1">
      <c r="A2" s="6" t="s">
        <v>134</v>
      </c>
      <c r="B2" s="1"/>
      <c r="C2" s="7"/>
      <c r="D2" s="8"/>
      <c r="E2" s="8"/>
      <c r="F2" s="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 t="s">
        <v>133</v>
      </c>
      <c r="W2" s="4"/>
      <c r="X2" s="1"/>
      <c r="Y2" s="9"/>
      <c r="Z2" s="9"/>
      <c r="AA2" s="9"/>
      <c r="AB2" s="9"/>
      <c r="AC2" s="9"/>
      <c r="AD2" s="9"/>
      <c r="AE2" s="5"/>
      <c r="AF2" s="5"/>
      <c r="AG2" s="5"/>
      <c r="AH2" s="4"/>
      <c r="AI2" s="4"/>
      <c r="AJ2" s="5"/>
      <c r="AK2" s="5"/>
      <c r="AL2" s="5"/>
      <c r="AM2" s="5"/>
    </row>
    <row r="3" spans="1:39" ht="15.75" customHeight="1">
      <c r="A3" s="9" t="s">
        <v>1</v>
      </c>
      <c r="B3" s="1"/>
      <c r="C3" s="1"/>
      <c r="D3" s="10"/>
      <c r="E3" s="10"/>
      <c r="F3" s="1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1"/>
      <c r="Y3" s="5"/>
      <c r="Z3" s="5"/>
      <c r="AA3" s="5"/>
      <c r="AB3" s="5"/>
      <c r="AC3" s="5"/>
      <c r="AD3" s="5"/>
      <c r="AE3" s="5"/>
      <c r="AF3" s="5"/>
      <c r="AG3" s="5"/>
      <c r="AH3" s="4"/>
      <c r="AI3" s="4"/>
      <c r="AJ3" s="5"/>
      <c r="AK3" s="5"/>
      <c r="AL3" s="5"/>
      <c r="AM3" s="5"/>
    </row>
    <row r="4" spans="1:39" ht="15.75" customHeight="1">
      <c r="A4" s="11" t="s">
        <v>142</v>
      </c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4"/>
      <c r="W4" s="4"/>
      <c r="X4" s="1"/>
      <c r="Y4" s="5"/>
      <c r="Z4" s="5"/>
      <c r="AA4" s="5"/>
      <c r="AB4" s="5"/>
      <c r="AC4" s="5"/>
      <c r="AD4" s="5"/>
      <c r="AE4" s="5"/>
      <c r="AF4" s="5"/>
      <c r="AG4" s="5"/>
      <c r="AH4" s="4"/>
      <c r="AI4" s="4"/>
      <c r="AJ4" s="5"/>
      <c r="AK4" s="5"/>
      <c r="AL4" s="5"/>
      <c r="AM4" s="5"/>
    </row>
    <row r="5" spans="1:39" ht="8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14"/>
      <c r="N5" s="6"/>
      <c r="O5" s="2"/>
      <c r="P5" s="2"/>
      <c r="Q5" s="2"/>
      <c r="R5" s="2"/>
      <c r="S5" s="2"/>
      <c r="T5" s="2"/>
      <c r="U5" s="15"/>
      <c r="V5" s="5"/>
      <c r="W5" s="5"/>
      <c r="X5" s="1"/>
      <c r="Y5" s="5"/>
      <c r="Z5" s="5"/>
      <c r="AA5" s="5"/>
      <c r="AB5" s="5"/>
      <c r="AC5" s="5"/>
      <c r="AD5" s="5"/>
      <c r="AE5" s="5"/>
      <c r="AF5" s="4"/>
      <c r="AG5" s="4"/>
      <c r="AH5" s="4"/>
      <c r="AI5" s="4"/>
      <c r="AJ5" s="5"/>
      <c r="AK5" s="5"/>
      <c r="AL5" s="5"/>
      <c r="AM5" s="5"/>
    </row>
    <row r="6" spans="1:39" ht="15.75" customHeight="1">
      <c r="A6" s="91" t="s">
        <v>107</v>
      </c>
      <c r="B6" s="91"/>
      <c r="C6" s="91"/>
      <c r="D6" s="92"/>
      <c r="E6" s="95" t="s">
        <v>2</v>
      </c>
      <c r="F6" s="95"/>
      <c r="G6" s="95"/>
      <c r="H6" s="95" t="s">
        <v>3</v>
      </c>
      <c r="I6" s="95"/>
      <c r="J6" s="95"/>
      <c r="K6" s="95" t="s">
        <v>4</v>
      </c>
      <c r="L6" s="95"/>
      <c r="M6" s="95"/>
      <c r="N6" s="90" t="s">
        <v>5</v>
      </c>
      <c r="O6" s="90"/>
      <c r="P6" s="90"/>
      <c r="Q6" s="90"/>
      <c r="R6" s="95" t="s">
        <v>6</v>
      </c>
      <c r="S6" s="95"/>
      <c r="T6" s="6"/>
      <c r="U6" s="5"/>
      <c r="V6" s="5"/>
      <c r="W6" s="5"/>
      <c r="X6" s="4"/>
      <c r="Y6" s="4"/>
      <c r="Z6" s="4"/>
      <c r="AA6" s="4"/>
      <c r="AB6" s="4"/>
      <c r="AC6" s="4"/>
      <c r="AD6" s="4"/>
      <c r="AE6" s="4"/>
      <c r="AF6" s="4"/>
      <c r="AG6" s="4"/>
      <c r="AH6" s="96" t="s">
        <v>7</v>
      </c>
      <c r="AI6" s="96"/>
      <c r="AJ6" s="5"/>
      <c r="AK6" s="5"/>
      <c r="AL6" s="5"/>
      <c r="AM6" s="5"/>
    </row>
    <row r="7" spans="1:39" ht="11.25" customHeight="1">
      <c r="A7" s="93"/>
      <c r="B7" s="93"/>
      <c r="C7" s="93"/>
      <c r="D7" s="94"/>
      <c r="E7" s="95"/>
      <c r="F7" s="95"/>
      <c r="G7" s="95"/>
      <c r="H7" s="95"/>
      <c r="I7" s="95"/>
      <c r="J7" s="95"/>
      <c r="K7" s="95"/>
      <c r="L7" s="95"/>
      <c r="M7" s="95"/>
      <c r="N7" s="90"/>
      <c r="O7" s="90"/>
      <c r="P7" s="90"/>
      <c r="Q7" s="90"/>
      <c r="R7" s="95"/>
      <c r="S7" s="95"/>
      <c r="T7" s="6"/>
      <c r="U7" s="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97" t="s">
        <v>8</v>
      </c>
      <c r="AI7" s="97"/>
      <c r="AJ7" s="5"/>
      <c r="AK7" s="5"/>
      <c r="AL7" s="5"/>
      <c r="AM7" s="5"/>
    </row>
    <row r="8" spans="1:39" ht="10.5" customHeight="1">
      <c r="A8" s="98" t="s">
        <v>9</v>
      </c>
      <c r="B8" s="99" t="s">
        <v>10</v>
      </c>
      <c r="C8" s="99"/>
      <c r="D8" s="99"/>
      <c r="E8" s="95"/>
      <c r="F8" s="95"/>
      <c r="G8" s="95"/>
      <c r="H8" s="95"/>
      <c r="I8" s="95"/>
      <c r="J8" s="95"/>
      <c r="K8" s="95"/>
      <c r="L8" s="95"/>
      <c r="M8" s="95"/>
      <c r="N8" s="90"/>
      <c r="O8" s="90"/>
      <c r="P8" s="90"/>
      <c r="Q8" s="90"/>
      <c r="R8" s="95"/>
      <c r="S8" s="95"/>
      <c r="T8" s="6"/>
      <c r="U8" s="2"/>
      <c r="V8" s="4"/>
      <c r="W8" s="4"/>
      <c r="X8" s="4"/>
      <c r="Y8" t="s">
        <v>11</v>
      </c>
      <c r="Z8" s="4" t="s">
        <v>113</v>
      </c>
      <c r="AA8" s="4"/>
      <c r="AB8" t="s">
        <v>141</v>
      </c>
      <c r="AC8" s="4"/>
      <c r="AD8" s="4"/>
      <c r="AE8" s="4"/>
      <c r="AF8" s="4"/>
      <c r="AG8" s="4"/>
      <c r="AH8" s="100">
        <v>44911</v>
      </c>
      <c r="AI8" s="101"/>
      <c r="AJ8" s="5"/>
      <c r="AK8" s="5"/>
      <c r="AL8" s="5"/>
      <c r="AM8" s="5"/>
    </row>
    <row r="9" spans="1:39" ht="11.25" customHeight="1">
      <c r="A9" s="98"/>
      <c r="B9" s="99"/>
      <c r="C9" s="99"/>
      <c r="D9" s="99"/>
      <c r="E9" s="95"/>
      <c r="F9" s="95"/>
      <c r="G9" s="95"/>
      <c r="H9" s="95"/>
      <c r="I9" s="95"/>
      <c r="J9" s="95"/>
      <c r="K9" s="95"/>
      <c r="L9" s="95"/>
      <c r="M9" s="95"/>
      <c r="N9" s="90"/>
      <c r="O9" s="90"/>
      <c r="P9" s="90"/>
      <c r="Q9" s="90"/>
      <c r="R9" s="95"/>
      <c r="S9" s="95"/>
      <c r="T9" s="6"/>
      <c r="U9" s="2"/>
      <c r="V9" s="4"/>
      <c r="W9" s="4"/>
      <c r="X9" s="2" t="s">
        <v>12</v>
      </c>
      <c r="Y9" s="18"/>
      <c r="Z9" s="5"/>
      <c r="AA9" s="5"/>
      <c r="AB9" s="5"/>
      <c r="AC9" s="5"/>
      <c r="AD9" s="5"/>
      <c r="AE9" s="5"/>
      <c r="AF9" s="2"/>
      <c r="AG9" s="2"/>
      <c r="AH9" s="101"/>
      <c r="AI9" s="101"/>
      <c r="AJ9" s="5"/>
      <c r="AK9" s="5"/>
      <c r="AL9" s="5"/>
      <c r="AM9" s="5"/>
    </row>
    <row r="10" spans="1:39" ht="10.5" customHeight="1">
      <c r="A10" s="98"/>
      <c r="B10" s="99"/>
      <c r="C10" s="99"/>
      <c r="D10" s="99"/>
      <c r="E10" s="95"/>
      <c r="F10" s="95"/>
      <c r="G10" s="95"/>
      <c r="H10" s="95"/>
      <c r="I10" s="95"/>
      <c r="J10" s="95"/>
      <c r="K10" s="95"/>
      <c r="L10" s="95"/>
      <c r="M10" s="95"/>
      <c r="N10" s="90"/>
      <c r="O10" s="90"/>
      <c r="P10" s="90"/>
      <c r="Q10" s="90"/>
      <c r="R10" s="95"/>
      <c r="S10" s="9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02" t="s">
        <v>109</v>
      </c>
      <c r="AI10" s="102"/>
    </row>
    <row r="11" spans="1:39" ht="11.25" customHeight="1" thickBot="1">
      <c r="A11" s="19">
        <v>1</v>
      </c>
      <c r="B11" s="103">
        <v>2</v>
      </c>
      <c r="C11" s="103"/>
      <c r="D11" s="103"/>
      <c r="E11" s="104">
        <v>3</v>
      </c>
      <c r="F11" s="104"/>
      <c r="G11" s="104"/>
      <c r="H11" s="104">
        <v>4</v>
      </c>
      <c r="I11" s="104"/>
      <c r="J11" s="104"/>
      <c r="K11" s="104">
        <v>5</v>
      </c>
      <c r="L11" s="104"/>
      <c r="M11" s="104"/>
      <c r="N11" s="104">
        <v>6</v>
      </c>
      <c r="O11" s="104"/>
      <c r="P11" s="104"/>
      <c r="Q11" s="104"/>
      <c r="R11" s="104">
        <v>7</v>
      </c>
      <c r="S11" s="104"/>
      <c r="T11" s="6"/>
      <c r="U11" s="2"/>
      <c r="V11" s="20" t="s">
        <v>114</v>
      </c>
      <c r="W11" s="5"/>
      <c r="X11" s="1"/>
      <c r="Y11" s="5"/>
      <c r="Z11" s="5"/>
      <c r="AA11" s="5"/>
      <c r="AB11" s="5"/>
      <c r="AC11" s="5"/>
      <c r="AD11" s="5"/>
      <c r="AE11" s="2" t="s">
        <v>13</v>
      </c>
      <c r="AF11" s="2"/>
      <c r="AG11" s="4"/>
      <c r="AH11" s="102"/>
      <c r="AI11" s="102"/>
      <c r="AJ11" s="5"/>
      <c r="AK11" s="5"/>
      <c r="AL11" s="5"/>
      <c r="AM11" s="5"/>
    </row>
    <row r="12" spans="1:39" ht="12" customHeight="1" thickBot="1">
      <c r="A12" s="67" t="s">
        <v>108</v>
      </c>
      <c r="B12" s="105" t="s">
        <v>108</v>
      </c>
      <c r="C12" s="105"/>
      <c r="D12" s="105"/>
      <c r="E12" s="106">
        <v>80</v>
      </c>
      <c r="F12" s="106"/>
      <c r="G12" s="106"/>
      <c r="H12" s="106" t="s">
        <v>143</v>
      </c>
      <c r="I12" s="106"/>
      <c r="J12" s="106"/>
      <c r="K12" s="107">
        <v>3520</v>
      </c>
      <c r="L12" s="107"/>
      <c r="M12" s="107"/>
      <c r="N12" s="108" t="s">
        <v>14</v>
      </c>
      <c r="O12" s="108"/>
      <c r="P12" s="108"/>
      <c r="Q12" s="108"/>
      <c r="R12" s="109" t="s">
        <v>14</v>
      </c>
      <c r="S12" s="109"/>
      <c r="T12" s="6"/>
      <c r="U12" s="2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97" t="s">
        <v>15</v>
      </c>
      <c r="AI12" s="97"/>
      <c r="AJ12" s="5"/>
      <c r="AK12" s="5"/>
      <c r="AL12" s="5"/>
      <c r="AM12" s="5"/>
    </row>
    <row r="13" spans="1:39" ht="13.5" customHeight="1" thickBot="1">
      <c r="A13" s="21" t="s">
        <v>14</v>
      </c>
      <c r="B13" s="96" t="s">
        <v>14</v>
      </c>
      <c r="C13" s="96"/>
      <c r="D13" s="96"/>
      <c r="E13" s="96"/>
      <c r="F13" s="96"/>
      <c r="G13" s="96"/>
      <c r="H13" s="22"/>
      <c r="I13" s="23" t="s">
        <v>14</v>
      </c>
      <c r="J13" s="24"/>
      <c r="K13" s="96" t="s">
        <v>14</v>
      </c>
      <c r="L13" s="96"/>
      <c r="M13" s="96"/>
      <c r="N13" s="108" t="s">
        <v>14</v>
      </c>
      <c r="O13" s="108"/>
      <c r="P13" s="108"/>
      <c r="Q13" s="108"/>
      <c r="R13" s="110" t="s">
        <v>14</v>
      </c>
      <c r="S13" s="110"/>
      <c r="T13" s="6"/>
      <c r="U13" s="2"/>
      <c r="V13" s="2" t="s">
        <v>110</v>
      </c>
      <c r="W13" s="5"/>
      <c r="X13" s="1"/>
      <c r="Y13" s="5"/>
      <c r="Z13" s="5"/>
      <c r="AA13" s="13"/>
      <c r="AB13" s="25"/>
      <c r="AC13" s="13"/>
      <c r="AD13" s="13"/>
      <c r="AE13" s="13"/>
      <c r="AF13" s="26"/>
      <c r="AG13" s="4"/>
      <c r="AH13" s="97"/>
      <c r="AI13" s="97"/>
      <c r="AJ13" s="5"/>
      <c r="AK13" s="5"/>
      <c r="AL13" s="5"/>
      <c r="AM13" s="5"/>
    </row>
    <row r="14" spans="1:39" ht="12" customHeight="1">
      <c r="A14" s="21" t="s">
        <v>14</v>
      </c>
      <c r="B14" s="96" t="s">
        <v>14</v>
      </c>
      <c r="C14" s="96"/>
      <c r="D14" s="96"/>
      <c r="E14" s="96" t="s">
        <v>14</v>
      </c>
      <c r="F14" s="96"/>
      <c r="G14" s="96"/>
      <c r="H14" s="22"/>
      <c r="I14" s="23" t="s">
        <v>14</v>
      </c>
      <c r="J14" s="24"/>
      <c r="K14" s="96" t="s">
        <v>14</v>
      </c>
      <c r="L14" s="96"/>
      <c r="M14" s="96"/>
      <c r="N14" s="108" t="s">
        <v>14</v>
      </c>
      <c r="O14" s="108"/>
      <c r="P14" s="108"/>
      <c r="Q14" s="108"/>
      <c r="R14" s="110" t="s">
        <v>14</v>
      </c>
      <c r="S14" s="110"/>
      <c r="T14" s="6"/>
      <c r="U14" s="5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01" t="s">
        <v>16</v>
      </c>
      <c r="AI14" s="101"/>
      <c r="AJ14" s="5"/>
      <c r="AK14" s="5"/>
      <c r="AL14" s="5"/>
      <c r="AM14" s="5"/>
    </row>
    <row r="15" spans="1:39" ht="12.75" customHeight="1" thickBot="1">
      <c r="A15" s="27" t="s">
        <v>14</v>
      </c>
      <c r="B15" s="96" t="s">
        <v>14</v>
      </c>
      <c r="C15" s="96"/>
      <c r="D15" s="96"/>
      <c r="E15" s="96" t="s">
        <v>14</v>
      </c>
      <c r="F15" s="96"/>
      <c r="G15" s="96"/>
      <c r="H15" s="28"/>
      <c r="I15" s="23" t="s">
        <v>14</v>
      </c>
      <c r="J15" s="29"/>
      <c r="K15" s="96"/>
      <c r="L15" s="96"/>
      <c r="M15" s="96"/>
      <c r="N15" s="108" t="s">
        <v>14</v>
      </c>
      <c r="O15" s="108"/>
      <c r="P15" s="108"/>
      <c r="Q15" s="108"/>
      <c r="R15" s="110" t="s">
        <v>14</v>
      </c>
      <c r="S15" s="110"/>
      <c r="T15" s="6"/>
      <c r="U15" s="5"/>
      <c r="V15" s="2" t="s">
        <v>124</v>
      </c>
      <c r="W15" s="4"/>
      <c r="X15" s="4"/>
      <c r="Y15" s="4"/>
      <c r="Z15" s="4"/>
      <c r="AA15" s="7"/>
      <c r="AB15" s="4"/>
      <c r="AC15" s="4"/>
      <c r="AD15" s="4"/>
      <c r="AE15" s="4"/>
      <c r="AF15" s="26"/>
      <c r="AG15" s="4"/>
      <c r="AH15" s="101"/>
      <c r="AI15" s="101"/>
      <c r="AJ15" s="5"/>
      <c r="AK15" s="5"/>
      <c r="AL15" s="5"/>
      <c r="AM15" s="5"/>
    </row>
    <row r="16" spans="1:39" ht="14.25" customHeight="1" thickBot="1">
      <c r="A16" s="6"/>
      <c r="B16" s="6"/>
      <c r="C16" s="6"/>
      <c r="D16" s="6"/>
      <c r="E16" s="6"/>
      <c r="F16" s="6"/>
      <c r="G16" s="6"/>
      <c r="H16" s="6"/>
      <c r="I16" s="6" t="s">
        <v>17</v>
      </c>
      <c r="J16" s="6"/>
      <c r="K16" s="111">
        <v>3520</v>
      </c>
      <c r="L16" s="111"/>
      <c r="M16" s="111"/>
      <c r="N16" s="108" t="s">
        <v>14</v>
      </c>
      <c r="O16" s="108"/>
      <c r="P16" s="108"/>
      <c r="Q16" s="108"/>
      <c r="R16" s="110" t="s">
        <v>14</v>
      </c>
      <c r="S16" s="110"/>
      <c r="T16" s="6"/>
      <c r="U16" s="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5"/>
      <c r="AK16" s="5"/>
      <c r="AL16" s="5"/>
      <c r="AM16" s="5"/>
    </row>
    <row r="17" spans="1:39" ht="3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5"/>
      <c r="V17" s="5"/>
      <c r="W17" s="5"/>
      <c r="X17" s="1"/>
      <c r="Y17" s="5"/>
      <c r="Z17" s="5"/>
      <c r="AA17" s="5"/>
      <c r="AB17" s="5"/>
      <c r="AC17" s="5"/>
      <c r="AD17" s="5"/>
      <c r="AE17" s="5"/>
      <c r="AF17" s="5"/>
      <c r="AG17" s="5"/>
      <c r="AH17" s="1"/>
      <c r="AI17" s="1"/>
      <c r="AJ17" s="5"/>
      <c r="AK17" s="5"/>
      <c r="AL17" s="5"/>
      <c r="AM17" s="5"/>
    </row>
    <row r="18" spans="1:39" ht="12" customHeight="1">
      <c r="A18" s="30" t="s">
        <v>18</v>
      </c>
      <c r="B18" s="31"/>
      <c r="C18" s="32"/>
      <c r="D18" s="96" t="s">
        <v>19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112" t="s">
        <v>20</v>
      </c>
      <c r="AI18" s="112"/>
      <c r="AJ18" s="5"/>
      <c r="AK18" s="5"/>
      <c r="AL18" s="5"/>
      <c r="AM18" s="5"/>
    </row>
    <row r="19" spans="1:39" ht="12" customHeight="1">
      <c r="A19" s="31"/>
      <c r="B19" s="33"/>
      <c r="C19" s="34" t="s">
        <v>21</v>
      </c>
      <c r="D19" s="113" t="s">
        <v>22</v>
      </c>
      <c r="E19" s="113"/>
      <c r="F19" s="113"/>
      <c r="G19" s="113"/>
      <c r="H19" s="113"/>
      <c r="I19" s="113"/>
      <c r="J19" s="113" t="s">
        <v>111</v>
      </c>
      <c r="K19" s="113"/>
      <c r="L19" s="90" t="s">
        <v>23</v>
      </c>
      <c r="M19" s="90"/>
      <c r="N19" s="90"/>
      <c r="O19" s="90"/>
      <c r="P19" s="90"/>
      <c r="Q19" s="90"/>
      <c r="R19" s="90"/>
      <c r="S19" s="90"/>
      <c r="T19" s="90"/>
      <c r="U19" s="90" t="s">
        <v>24</v>
      </c>
      <c r="V19" s="90"/>
      <c r="W19" s="90"/>
      <c r="X19" s="90"/>
      <c r="Y19" s="90" t="s">
        <v>25</v>
      </c>
      <c r="Z19" s="90"/>
      <c r="AA19" s="90"/>
      <c r="AB19" s="90"/>
      <c r="AC19" s="90"/>
      <c r="AD19" s="113" t="s">
        <v>26</v>
      </c>
      <c r="AE19" s="113"/>
      <c r="AF19" s="113"/>
      <c r="AG19" s="113"/>
      <c r="AH19" s="112"/>
      <c r="AI19" s="112"/>
      <c r="AJ19" s="5"/>
      <c r="AK19" s="5"/>
      <c r="AL19" s="5"/>
      <c r="AM19" s="5"/>
    </row>
    <row r="20" spans="1:39" ht="10.5" customHeight="1">
      <c r="A20" s="35"/>
      <c r="B20" s="34"/>
      <c r="C20" s="34" t="s">
        <v>27</v>
      </c>
      <c r="D20" s="113"/>
      <c r="E20" s="113"/>
      <c r="F20" s="113"/>
      <c r="G20" s="113"/>
      <c r="H20" s="113"/>
      <c r="I20" s="113"/>
      <c r="J20" s="113"/>
      <c r="K20" s="113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113"/>
      <c r="AE20" s="113"/>
      <c r="AF20" s="113"/>
      <c r="AG20" s="113"/>
      <c r="AH20" s="114" t="s">
        <v>28</v>
      </c>
      <c r="AI20" s="114"/>
      <c r="AJ20" s="5"/>
      <c r="AK20" s="5"/>
      <c r="AL20" s="5"/>
      <c r="AM20" s="5"/>
    </row>
    <row r="21" spans="1:39" ht="10.5" customHeight="1">
      <c r="A21" s="35" t="s">
        <v>29</v>
      </c>
      <c r="B21" s="34" t="s">
        <v>30</v>
      </c>
      <c r="C21" s="34" t="s">
        <v>31</v>
      </c>
      <c r="D21" s="115" t="s">
        <v>125</v>
      </c>
      <c r="E21" s="115" t="s">
        <v>115</v>
      </c>
      <c r="F21" s="115" t="s">
        <v>116</v>
      </c>
      <c r="G21" s="113" t="s">
        <v>14</v>
      </c>
      <c r="H21" s="113" t="s">
        <v>14</v>
      </c>
      <c r="I21" s="113" t="s">
        <v>14</v>
      </c>
      <c r="J21" s="115" t="s">
        <v>112</v>
      </c>
      <c r="K21" s="113" t="s">
        <v>14</v>
      </c>
      <c r="L21" s="115" t="s">
        <v>117</v>
      </c>
      <c r="M21" s="115" t="s">
        <v>126</v>
      </c>
      <c r="N21" s="116" t="s">
        <v>127</v>
      </c>
      <c r="O21" s="116" t="s">
        <v>33</v>
      </c>
      <c r="P21" s="116" t="s">
        <v>34</v>
      </c>
      <c r="Q21" s="116" t="s">
        <v>35</v>
      </c>
      <c r="R21" s="113" t="s">
        <v>14</v>
      </c>
      <c r="S21" s="113" t="s">
        <v>14</v>
      </c>
      <c r="T21" s="113" t="s">
        <v>14</v>
      </c>
      <c r="U21" s="116"/>
      <c r="V21" s="117" t="s">
        <v>128</v>
      </c>
      <c r="W21" s="118" t="s">
        <v>118</v>
      </c>
      <c r="X21" s="118" t="s">
        <v>129</v>
      </c>
      <c r="Y21" s="113" t="s">
        <v>14</v>
      </c>
      <c r="Z21" s="122" t="s">
        <v>14</v>
      </c>
      <c r="AA21" s="113" t="s">
        <v>14</v>
      </c>
      <c r="AB21" s="122" t="s">
        <v>14</v>
      </c>
      <c r="AC21" s="113" t="s">
        <v>14</v>
      </c>
      <c r="AD21" s="113" t="s">
        <v>14</v>
      </c>
      <c r="AE21" s="113" t="s">
        <v>14</v>
      </c>
      <c r="AF21" s="113" t="s">
        <v>14</v>
      </c>
      <c r="AG21" s="113" t="s">
        <v>14</v>
      </c>
      <c r="AH21" s="16"/>
      <c r="AI21" s="16"/>
      <c r="AJ21" s="5"/>
      <c r="AK21" s="5"/>
      <c r="AL21" s="5"/>
      <c r="AM21" s="5"/>
    </row>
    <row r="22" spans="1:39" ht="10.5" customHeight="1">
      <c r="A22" s="35"/>
      <c r="B22" s="34"/>
      <c r="C22" s="34" t="s">
        <v>37</v>
      </c>
      <c r="D22" s="115"/>
      <c r="E22" s="115"/>
      <c r="F22" s="115"/>
      <c r="G22" s="113"/>
      <c r="H22" s="113"/>
      <c r="I22" s="113"/>
      <c r="J22" s="115"/>
      <c r="K22" s="113"/>
      <c r="L22" s="115"/>
      <c r="M22" s="115"/>
      <c r="N22" s="116"/>
      <c r="O22" s="116"/>
      <c r="P22" s="116"/>
      <c r="Q22" s="116"/>
      <c r="R22" s="113"/>
      <c r="S22" s="113"/>
      <c r="T22" s="113"/>
      <c r="U22" s="116"/>
      <c r="V22" s="117"/>
      <c r="W22" s="119"/>
      <c r="X22" s="121"/>
      <c r="Y22" s="113"/>
      <c r="Z22" s="122"/>
      <c r="AA22" s="113"/>
      <c r="AB22" s="122"/>
      <c r="AC22" s="113"/>
      <c r="AD22" s="113"/>
      <c r="AE22" s="113"/>
      <c r="AF22" s="113"/>
      <c r="AG22" s="113"/>
      <c r="AH22" s="123" t="s">
        <v>38</v>
      </c>
      <c r="AI22" s="123" t="s">
        <v>39</v>
      </c>
      <c r="AJ22" s="5"/>
      <c r="AK22" s="5"/>
      <c r="AL22" s="5"/>
      <c r="AM22" s="5"/>
    </row>
    <row r="23" spans="1:39" ht="78.75" customHeight="1">
      <c r="A23" s="36"/>
      <c r="B23" s="37"/>
      <c r="C23" s="37"/>
      <c r="D23" s="115"/>
      <c r="E23" s="115"/>
      <c r="F23" s="115"/>
      <c r="G23" s="113"/>
      <c r="H23" s="113"/>
      <c r="I23" s="113"/>
      <c r="J23" s="115"/>
      <c r="K23" s="113"/>
      <c r="L23" s="115"/>
      <c r="M23" s="115"/>
      <c r="N23" s="116"/>
      <c r="O23" s="116"/>
      <c r="P23" s="116"/>
      <c r="Q23" s="116"/>
      <c r="R23" s="113"/>
      <c r="S23" s="113"/>
      <c r="T23" s="113"/>
      <c r="U23" s="116"/>
      <c r="V23" s="117"/>
      <c r="W23" s="120"/>
      <c r="X23" s="117"/>
      <c r="Y23" s="113"/>
      <c r="Z23" s="122"/>
      <c r="AA23" s="113"/>
      <c r="AB23" s="122"/>
      <c r="AC23" s="113"/>
      <c r="AD23" s="113"/>
      <c r="AE23" s="113"/>
      <c r="AF23" s="113"/>
      <c r="AG23" s="113"/>
      <c r="AH23" s="123"/>
      <c r="AI23" s="123"/>
      <c r="AJ23" s="5"/>
      <c r="AK23" s="5"/>
      <c r="AL23" s="5"/>
      <c r="AM23" s="5"/>
    </row>
    <row r="24" spans="1:39" ht="11.25" customHeight="1">
      <c r="A24" s="38">
        <v>1</v>
      </c>
      <c r="B24" s="39">
        <v>2</v>
      </c>
      <c r="C24" s="38">
        <v>3</v>
      </c>
      <c r="D24" s="39">
        <v>4</v>
      </c>
      <c r="E24" s="38">
        <v>5</v>
      </c>
      <c r="F24" s="39">
        <v>6</v>
      </c>
      <c r="G24" s="38">
        <v>7</v>
      </c>
      <c r="H24" s="39">
        <v>8</v>
      </c>
      <c r="I24" s="38">
        <v>9</v>
      </c>
      <c r="J24" s="39">
        <v>10</v>
      </c>
      <c r="K24" s="38">
        <v>11</v>
      </c>
      <c r="L24" s="39">
        <v>12</v>
      </c>
      <c r="M24" s="38">
        <v>13</v>
      </c>
      <c r="N24" s="39">
        <v>14</v>
      </c>
      <c r="O24" s="38">
        <v>15</v>
      </c>
      <c r="P24" s="39">
        <v>16</v>
      </c>
      <c r="Q24" s="38">
        <v>17</v>
      </c>
      <c r="R24" s="39">
        <v>18</v>
      </c>
      <c r="S24" s="38">
        <v>19</v>
      </c>
      <c r="T24" s="39">
        <v>20</v>
      </c>
      <c r="U24" s="38">
        <v>21</v>
      </c>
      <c r="V24" s="39">
        <v>22</v>
      </c>
      <c r="W24" s="38">
        <v>23</v>
      </c>
      <c r="X24" s="39">
        <v>24</v>
      </c>
      <c r="Y24" s="38">
        <v>25</v>
      </c>
      <c r="Z24" s="39">
        <v>26</v>
      </c>
      <c r="AA24" s="38">
        <v>27</v>
      </c>
      <c r="AB24" s="39">
        <v>28</v>
      </c>
      <c r="AC24" s="38">
        <v>29</v>
      </c>
      <c r="AD24" s="39">
        <v>30</v>
      </c>
      <c r="AE24" s="38">
        <v>31</v>
      </c>
      <c r="AF24" s="39">
        <v>32</v>
      </c>
      <c r="AG24" s="38">
        <v>33</v>
      </c>
      <c r="AH24" s="39">
        <v>34</v>
      </c>
      <c r="AI24" s="38">
        <v>35</v>
      </c>
      <c r="AJ24" s="5"/>
      <c r="AK24" s="5"/>
      <c r="AL24" s="5"/>
      <c r="AM24" s="5"/>
    </row>
    <row r="25" spans="1:39" ht="15.95" customHeight="1">
      <c r="A25" s="40" t="s">
        <v>40</v>
      </c>
      <c r="B25" s="41"/>
      <c r="C25" s="41"/>
      <c r="D25" s="42">
        <v>44</v>
      </c>
      <c r="E25" s="43">
        <v>44</v>
      </c>
      <c r="F25" s="42">
        <v>44</v>
      </c>
      <c r="G25" s="43" t="s">
        <v>14</v>
      </c>
      <c r="H25" s="43" t="s">
        <v>14</v>
      </c>
      <c r="I25" s="43" t="s">
        <v>14</v>
      </c>
      <c r="J25" s="43">
        <v>44</v>
      </c>
      <c r="K25" s="43"/>
      <c r="L25" s="42">
        <v>44</v>
      </c>
      <c r="M25" s="42">
        <v>44</v>
      </c>
      <c r="N25" s="42">
        <v>44</v>
      </c>
      <c r="O25" s="42">
        <v>44</v>
      </c>
      <c r="P25" s="42">
        <v>42</v>
      </c>
      <c r="Q25" s="42">
        <v>42</v>
      </c>
      <c r="R25" s="42"/>
      <c r="S25" s="42" t="s">
        <v>14</v>
      </c>
      <c r="T25" s="42" t="s">
        <v>14</v>
      </c>
      <c r="U25" s="42"/>
      <c r="V25" s="44">
        <v>44</v>
      </c>
      <c r="W25" s="42">
        <v>44</v>
      </c>
      <c r="X25" s="42"/>
      <c r="Y25" s="42" t="s">
        <v>14</v>
      </c>
      <c r="Z25" s="42" t="s">
        <v>14</v>
      </c>
      <c r="AA25" s="42" t="s">
        <v>14</v>
      </c>
      <c r="AB25" s="42" t="s">
        <v>14</v>
      </c>
      <c r="AC25" s="42" t="s">
        <v>14</v>
      </c>
      <c r="AD25" s="42" t="s">
        <v>14</v>
      </c>
      <c r="AE25" s="42" t="s">
        <v>14</v>
      </c>
      <c r="AF25" s="42" t="s">
        <v>14</v>
      </c>
      <c r="AG25" s="42" t="s">
        <v>14</v>
      </c>
      <c r="AH25" s="45" t="s">
        <v>14</v>
      </c>
      <c r="AI25" s="45" t="s">
        <v>14</v>
      </c>
      <c r="AJ25" s="5"/>
      <c r="AK25" s="5"/>
      <c r="AL25" s="5"/>
    </row>
    <row r="26" spans="1:39" ht="15.95" customHeight="1">
      <c r="A26" s="68" t="s">
        <v>41</v>
      </c>
      <c r="B26" s="69"/>
      <c r="C26" s="69"/>
      <c r="D26" s="24">
        <v>200</v>
      </c>
      <c r="E26" s="43">
        <v>40</v>
      </c>
      <c r="F26" s="43">
        <v>180</v>
      </c>
      <c r="G26" s="43" t="s">
        <v>14</v>
      </c>
      <c r="H26" s="43" t="s">
        <v>14</v>
      </c>
      <c r="I26" s="43" t="s">
        <v>14</v>
      </c>
      <c r="J26" s="43">
        <v>100</v>
      </c>
      <c r="K26" s="43"/>
      <c r="L26" s="24">
        <v>200</v>
      </c>
      <c r="M26" s="24">
        <v>200</v>
      </c>
      <c r="N26" s="24">
        <v>67</v>
      </c>
      <c r="O26" s="24">
        <v>200</v>
      </c>
      <c r="P26" s="43">
        <v>20</v>
      </c>
      <c r="Q26" s="43">
        <v>40</v>
      </c>
      <c r="R26" s="43" t="s">
        <v>14</v>
      </c>
      <c r="S26" s="43" t="s">
        <v>14</v>
      </c>
      <c r="T26" s="43" t="s">
        <v>14</v>
      </c>
      <c r="U26" s="24"/>
      <c r="V26" s="70">
        <v>60</v>
      </c>
      <c r="W26" s="24">
        <v>180</v>
      </c>
      <c r="X26" s="24"/>
      <c r="Y26" s="24" t="s">
        <v>14</v>
      </c>
      <c r="Z26" s="24" t="s">
        <v>14</v>
      </c>
      <c r="AA26" s="24" t="s">
        <v>14</v>
      </c>
      <c r="AB26" s="24" t="s">
        <v>14</v>
      </c>
      <c r="AC26" s="24" t="s">
        <v>14</v>
      </c>
      <c r="AD26" s="24" t="s">
        <v>14</v>
      </c>
      <c r="AE26" s="24" t="s">
        <v>14</v>
      </c>
      <c r="AF26" s="24" t="s">
        <v>14</v>
      </c>
      <c r="AG26" s="24" t="s">
        <v>14</v>
      </c>
      <c r="AH26" s="69" t="s">
        <v>14</v>
      </c>
      <c r="AI26" s="69" t="s">
        <v>14</v>
      </c>
      <c r="AJ26" s="5"/>
      <c r="AK26" s="5"/>
      <c r="AL26" s="5"/>
    </row>
    <row r="27" spans="1:39" ht="13.5" customHeight="1">
      <c r="A27" s="124" t="s">
        <v>120</v>
      </c>
      <c r="B27" s="126">
        <v>60</v>
      </c>
      <c r="C27" s="128" t="s">
        <v>42</v>
      </c>
      <c r="D27" s="129"/>
      <c r="E27" s="77">
        <v>30</v>
      </c>
      <c r="F27" s="129" t="s">
        <v>14</v>
      </c>
      <c r="G27" s="129" t="s">
        <v>14</v>
      </c>
      <c r="H27" s="129" t="s">
        <v>14</v>
      </c>
      <c r="I27" s="129" t="s">
        <v>14</v>
      </c>
      <c r="J27" s="129" t="s">
        <v>14</v>
      </c>
      <c r="K27" s="129" t="s">
        <v>14</v>
      </c>
      <c r="L27" s="129" t="s">
        <v>14</v>
      </c>
      <c r="M27" s="129" t="s">
        <v>14</v>
      </c>
      <c r="N27" s="129" t="s">
        <v>14</v>
      </c>
      <c r="O27" s="129" t="s">
        <v>14</v>
      </c>
      <c r="P27" s="129" t="s">
        <v>14</v>
      </c>
      <c r="Q27" s="129" t="s">
        <v>14</v>
      </c>
      <c r="R27" s="129" t="s">
        <v>14</v>
      </c>
      <c r="S27" s="129" t="s">
        <v>14</v>
      </c>
      <c r="T27" s="129" t="s">
        <v>14</v>
      </c>
      <c r="U27" s="129" t="s">
        <v>14</v>
      </c>
      <c r="V27" s="85">
        <v>30</v>
      </c>
      <c r="W27" s="129" t="s">
        <v>14</v>
      </c>
      <c r="X27" s="129" t="s">
        <v>14</v>
      </c>
      <c r="Y27" s="129" t="s">
        <v>14</v>
      </c>
      <c r="Z27" s="129" t="s">
        <v>14</v>
      </c>
      <c r="AA27" s="129" t="s">
        <v>14</v>
      </c>
      <c r="AB27" s="129" t="s">
        <v>14</v>
      </c>
      <c r="AC27" s="129" t="s">
        <v>14</v>
      </c>
      <c r="AD27" s="129" t="s">
        <v>14</v>
      </c>
      <c r="AE27" s="129" t="s">
        <v>14</v>
      </c>
      <c r="AF27" s="129" t="s">
        <v>14</v>
      </c>
      <c r="AG27" s="129" t="s">
        <v>14</v>
      </c>
      <c r="AH27" s="130">
        <v>3</v>
      </c>
      <c r="AI27" s="132" t="s">
        <v>14</v>
      </c>
      <c r="AJ27" s="5"/>
      <c r="AK27" s="5"/>
      <c r="AL27" s="5"/>
    </row>
    <row r="28" spans="1:39" ht="18" customHeight="1">
      <c r="A28" s="125"/>
      <c r="B28" s="127"/>
      <c r="C28" s="96"/>
      <c r="D28" s="90"/>
      <c r="E28" s="75" t="s">
        <v>144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87" t="s">
        <v>144</v>
      </c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131"/>
      <c r="AI28" s="133"/>
      <c r="AJ28" s="5"/>
      <c r="AK28" s="5"/>
      <c r="AL28" s="5"/>
    </row>
    <row r="29" spans="1:39" ht="12" customHeight="1">
      <c r="A29" s="125" t="s">
        <v>43</v>
      </c>
      <c r="B29" s="127" t="str">
        <f>"070"</f>
        <v>070</v>
      </c>
      <c r="C29" s="96" t="s">
        <v>42</v>
      </c>
      <c r="D29" s="90" t="s">
        <v>14</v>
      </c>
      <c r="E29" s="90" t="s">
        <v>14</v>
      </c>
      <c r="F29" s="90" t="s">
        <v>14</v>
      </c>
      <c r="G29" s="90" t="s">
        <v>14</v>
      </c>
      <c r="H29" s="90" t="s">
        <v>14</v>
      </c>
      <c r="I29" s="90" t="s">
        <v>14</v>
      </c>
      <c r="J29" s="90" t="s">
        <v>14</v>
      </c>
      <c r="K29" s="90" t="s">
        <v>14</v>
      </c>
      <c r="L29" s="90" t="s">
        <v>44</v>
      </c>
      <c r="M29" s="90" t="s">
        <v>44</v>
      </c>
      <c r="N29" s="90" t="s">
        <v>14</v>
      </c>
      <c r="O29" s="90" t="s">
        <v>14</v>
      </c>
      <c r="P29" s="90" t="s">
        <v>14</v>
      </c>
      <c r="Q29" s="90" t="s">
        <v>14</v>
      </c>
      <c r="R29" s="90" t="s">
        <v>14</v>
      </c>
      <c r="S29" s="90" t="s">
        <v>14</v>
      </c>
      <c r="T29" s="90" t="s">
        <v>14</v>
      </c>
      <c r="U29" s="90" t="s">
        <v>14</v>
      </c>
      <c r="V29" s="90" t="s">
        <v>14</v>
      </c>
      <c r="W29" s="90" t="s">
        <v>14</v>
      </c>
      <c r="X29" s="90" t="s">
        <v>14</v>
      </c>
      <c r="Y29" s="90" t="s">
        <v>14</v>
      </c>
      <c r="Z29" s="90" t="s">
        <v>14</v>
      </c>
      <c r="AA29" s="90" t="s">
        <v>14</v>
      </c>
      <c r="AB29" s="90" t="s">
        <v>14</v>
      </c>
      <c r="AC29" s="90" t="s">
        <v>14</v>
      </c>
      <c r="AD29" s="90" t="s">
        <v>14</v>
      </c>
      <c r="AE29" s="90" t="s">
        <v>14</v>
      </c>
      <c r="AF29" s="90" t="s">
        <v>14</v>
      </c>
      <c r="AG29" s="90" t="s">
        <v>14</v>
      </c>
      <c r="AH29" s="133" t="s">
        <v>119</v>
      </c>
      <c r="AI29" s="133" t="s">
        <v>14</v>
      </c>
      <c r="AJ29" s="5"/>
      <c r="AK29" s="5"/>
      <c r="AL29" s="5"/>
      <c r="AM29" s="5"/>
    </row>
    <row r="30" spans="1:39" ht="9.75" customHeight="1">
      <c r="A30" s="125"/>
      <c r="B30" s="127"/>
      <c r="C30" s="96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133"/>
      <c r="AI30" s="133"/>
      <c r="AJ30" s="5"/>
      <c r="AK30" s="5"/>
      <c r="AL30" s="5"/>
      <c r="AM30" s="5"/>
    </row>
    <row r="31" spans="1:39" ht="11.25" customHeight="1">
      <c r="A31" s="125" t="s">
        <v>45</v>
      </c>
      <c r="B31" s="127" t="str">
        <f>"072"</f>
        <v>072</v>
      </c>
      <c r="C31" s="127" t="s">
        <v>46</v>
      </c>
      <c r="D31" s="90" t="s">
        <v>14</v>
      </c>
      <c r="E31" s="90" t="s">
        <v>14</v>
      </c>
      <c r="F31" s="90" t="s">
        <v>14</v>
      </c>
      <c r="G31" s="90" t="s">
        <v>14</v>
      </c>
      <c r="H31" s="90" t="s">
        <v>14</v>
      </c>
      <c r="I31" s="90" t="s">
        <v>14</v>
      </c>
      <c r="J31" s="90" t="s">
        <v>14</v>
      </c>
      <c r="K31" s="90" t="s">
        <v>14</v>
      </c>
      <c r="L31" s="90" t="s">
        <v>44</v>
      </c>
      <c r="M31" s="90" t="s">
        <v>47</v>
      </c>
      <c r="N31" s="90" t="s">
        <v>44</v>
      </c>
      <c r="O31" s="90" t="s">
        <v>14</v>
      </c>
      <c r="P31" s="90" t="s">
        <v>14</v>
      </c>
      <c r="Q31" s="90" t="s">
        <v>14</v>
      </c>
      <c r="R31" s="90" t="s">
        <v>14</v>
      </c>
      <c r="S31" s="90" t="s">
        <v>14</v>
      </c>
      <c r="T31" s="90" t="s">
        <v>14</v>
      </c>
      <c r="U31" s="90" t="s">
        <v>14</v>
      </c>
      <c r="V31" s="90" t="s">
        <v>14</v>
      </c>
      <c r="W31" s="90" t="s">
        <v>14</v>
      </c>
      <c r="X31" s="90" t="s">
        <v>14</v>
      </c>
      <c r="Y31" s="90" t="s">
        <v>14</v>
      </c>
      <c r="Z31" s="90" t="s">
        <v>14</v>
      </c>
      <c r="AA31" s="90" t="s">
        <v>14</v>
      </c>
      <c r="AB31" s="90" t="s">
        <v>14</v>
      </c>
      <c r="AC31" s="90" t="s">
        <v>14</v>
      </c>
      <c r="AD31" s="90" t="s">
        <v>14</v>
      </c>
      <c r="AE31" s="90" t="s">
        <v>14</v>
      </c>
      <c r="AF31" s="90" t="s">
        <v>14</v>
      </c>
      <c r="AG31" s="90" t="s">
        <v>14</v>
      </c>
      <c r="AH31" s="90" t="s">
        <v>44</v>
      </c>
      <c r="AI31" s="133" t="s">
        <v>14</v>
      </c>
      <c r="AJ31" s="5"/>
      <c r="AK31" s="5"/>
      <c r="AL31" s="5"/>
      <c r="AM31" s="5"/>
    </row>
    <row r="32" spans="1:39" ht="10.5" customHeight="1">
      <c r="A32" s="125"/>
      <c r="B32" s="127"/>
      <c r="C32" s="127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133"/>
      <c r="AJ32" s="5"/>
      <c r="AK32" s="5"/>
      <c r="AL32" s="5"/>
      <c r="AM32" s="5"/>
    </row>
    <row r="33" spans="1:39" ht="15.95" customHeight="1">
      <c r="A33" s="125" t="s">
        <v>48</v>
      </c>
      <c r="B33" s="127" t="str">
        <f>"073"</f>
        <v>073</v>
      </c>
      <c r="C33" s="134" t="s">
        <v>46</v>
      </c>
      <c r="D33" s="90" t="s">
        <v>14</v>
      </c>
      <c r="E33" s="96" t="s">
        <v>14</v>
      </c>
      <c r="F33" s="90" t="s">
        <v>14</v>
      </c>
      <c r="G33" s="96" t="s">
        <v>14</v>
      </c>
      <c r="H33" s="96" t="s">
        <v>14</v>
      </c>
      <c r="I33" s="96" t="s">
        <v>14</v>
      </c>
      <c r="J33" s="96" t="s">
        <v>14</v>
      </c>
      <c r="K33" s="96" t="s">
        <v>14</v>
      </c>
      <c r="L33" s="90" t="s">
        <v>14</v>
      </c>
      <c r="M33" s="89">
        <v>11</v>
      </c>
      <c r="N33" s="90" t="s">
        <v>14</v>
      </c>
      <c r="O33" s="96" t="s">
        <v>14</v>
      </c>
      <c r="P33" s="96" t="s">
        <v>14</v>
      </c>
      <c r="Q33" s="96" t="s">
        <v>14</v>
      </c>
      <c r="R33" s="96" t="s">
        <v>14</v>
      </c>
      <c r="S33" s="96" t="s">
        <v>14</v>
      </c>
      <c r="T33" s="96" t="s">
        <v>14</v>
      </c>
      <c r="U33" s="96" t="s">
        <v>14</v>
      </c>
      <c r="V33" s="96" t="s">
        <v>14</v>
      </c>
      <c r="W33" s="96" t="s">
        <v>14</v>
      </c>
      <c r="X33" s="135" t="s">
        <v>119</v>
      </c>
      <c r="Y33" s="96" t="s">
        <v>14</v>
      </c>
      <c r="Z33" s="96" t="s">
        <v>14</v>
      </c>
      <c r="AA33" s="96" t="s">
        <v>14</v>
      </c>
      <c r="AB33" s="96" t="s">
        <v>14</v>
      </c>
      <c r="AC33" s="96" t="s">
        <v>14</v>
      </c>
      <c r="AD33" s="96" t="s">
        <v>14</v>
      </c>
      <c r="AE33" s="96" t="s">
        <v>14</v>
      </c>
      <c r="AF33" s="96" t="s">
        <v>14</v>
      </c>
      <c r="AG33" s="90" t="s">
        <v>14</v>
      </c>
      <c r="AH33" s="131">
        <v>0.52500000000000002</v>
      </c>
      <c r="AI33" s="133" t="s">
        <v>14</v>
      </c>
      <c r="AJ33" s="5"/>
      <c r="AK33" s="5"/>
      <c r="AL33" s="5"/>
      <c r="AM33" s="5"/>
    </row>
    <row r="34" spans="1:39" ht="9" customHeight="1">
      <c r="A34" s="125"/>
      <c r="B34" s="127"/>
      <c r="C34" s="134"/>
      <c r="D34" s="90"/>
      <c r="E34" s="96"/>
      <c r="F34" s="90"/>
      <c r="G34" s="96"/>
      <c r="H34" s="96"/>
      <c r="I34" s="96"/>
      <c r="J34" s="96"/>
      <c r="K34" s="96"/>
      <c r="L34" s="90"/>
      <c r="M34" s="89" t="s">
        <v>145</v>
      </c>
      <c r="N34" s="90"/>
      <c r="O34" s="96"/>
      <c r="P34" s="96"/>
      <c r="Q34" s="96"/>
      <c r="R34" s="96"/>
      <c r="S34" s="96"/>
      <c r="T34" s="96"/>
      <c r="U34" s="96"/>
      <c r="V34" s="96"/>
      <c r="W34" s="96"/>
      <c r="X34" s="136"/>
      <c r="Y34" s="96"/>
      <c r="Z34" s="96"/>
      <c r="AA34" s="96"/>
      <c r="AB34" s="96"/>
      <c r="AC34" s="96"/>
      <c r="AD34" s="96"/>
      <c r="AE34" s="96"/>
      <c r="AF34" s="96"/>
      <c r="AG34" s="90"/>
      <c r="AH34" s="131"/>
      <c r="AI34" s="133"/>
      <c r="AJ34" s="5"/>
      <c r="AK34" s="5"/>
      <c r="AL34" s="5"/>
      <c r="AM34" s="5"/>
    </row>
    <row r="35" spans="1:39" ht="15.95" customHeight="1">
      <c r="A35" s="125" t="s">
        <v>49</v>
      </c>
      <c r="B35" s="127" t="str">
        <f>"082"</f>
        <v>082</v>
      </c>
      <c r="C35" s="96" t="s">
        <v>42</v>
      </c>
      <c r="D35" s="90" t="s">
        <v>14</v>
      </c>
      <c r="E35" s="90" t="s">
        <v>14</v>
      </c>
      <c r="F35" s="90" t="s">
        <v>14</v>
      </c>
      <c r="G35" s="90" t="s">
        <v>14</v>
      </c>
      <c r="H35" s="90" t="s">
        <v>14</v>
      </c>
      <c r="I35" s="90" t="s">
        <v>14</v>
      </c>
      <c r="J35" s="90" t="s">
        <v>14</v>
      </c>
      <c r="K35" s="90" t="s">
        <v>14</v>
      </c>
      <c r="L35" s="90" t="s">
        <v>14</v>
      </c>
      <c r="M35" s="90" t="s">
        <v>14</v>
      </c>
      <c r="N35" s="90" t="s">
        <v>14</v>
      </c>
      <c r="O35" s="90" t="s">
        <v>14</v>
      </c>
      <c r="P35" s="90" t="s">
        <v>14</v>
      </c>
      <c r="Q35" s="90" t="s">
        <v>14</v>
      </c>
      <c r="R35" s="90" t="s">
        <v>14</v>
      </c>
      <c r="S35" s="90" t="s">
        <v>14</v>
      </c>
      <c r="T35" s="90" t="s">
        <v>14</v>
      </c>
      <c r="U35" s="90" t="s">
        <v>14</v>
      </c>
      <c r="V35" s="90" t="s">
        <v>14</v>
      </c>
      <c r="W35" s="90" t="s">
        <v>14</v>
      </c>
      <c r="X35" s="81"/>
      <c r="Y35" s="90" t="s">
        <v>14</v>
      </c>
      <c r="Z35" s="90" t="s">
        <v>14</v>
      </c>
      <c r="AA35" s="90" t="s">
        <v>14</v>
      </c>
      <c r="AB35" s="90" t="s">
        <v>14</v>
      </c>
      <c r="AC35" s="90" t="s">
        <v>14</v>
      </c>
      <c r="AD35" s="90" t="s">
        <v>14</v>
      </c>
      <c r="AE35" s="90" t="s">
        <v>14</v>
      </c>
      <c r="AF35" s="90" t="s">
        <v>14</v>
      </c>
      <c r="AG35" s="90" t="s">
        <v>14</v>
      </c>
      <c r="AH35" s="131"/>
      <c r="AI35" s="133" t="s">
        <v>14</v>
      </c>
      <c r="AJ35" s="5"/>
      <c r="AK35" s="5"/>
      <c r="AL35" s="5"/>
      <c r="AM35" s="5"/>
    </row>
    <row r="36" spans="1:39" ht="15" customHeight="1">
      <c r="A36" s="125"/>
      <c r="B36" s="127"/>
      <c r="C36" s="96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81"/>
      <c r="Y36" s="90"/>
      <c r="Z36" s="90"/>
      <c r="AA36" s="90"/>
      <c r="AB36" s="90"/>
      <c r="AC36" s="90"/>
      <c r="AD36" s="90"/>
      <c r="AE36" s="90"/>
      <c r="AF36" s="90"/>
      <c r="AG36" s="90"/>
      <c r="AH36" s="131"/>
      <c r="AI36" s="133"/>
      <c r="AJ36" s="5"/>
      <c r="AK36" s="5"/>
      <c r="AL36" s="5"/>
      <c r="AM36" s="5"/>
    </row>
    <row r="37" spans="1:39" ht="12" customHeight="1">
      <c r="A37" s="125" t="s">
        <v>50</v>
      </c>
      <c r="B37" s="127" t="str">
        <f>"085"</f>
        <v>085</v>
      </c>
      <c r="C37" s="96" t="s">
        <v>42</v>
      </c>
      <c r="D37" s="90" t="s">
        <v>14</v>
      </c>
      <c r="E37" s="90" t="s">
        <v>14</v>
      </c>
      <c r="F37" s="75">
        <v>3</v>
      </c>
      <c r="G37" s="90" t="s">
        <v>14</v>
      </c>
      <c r="H37" s="90" t="s">
        <v>14</v>
      </c>
      <c r="I37" s="90" t="s">
        <v>14</v>
      </c>
      <c r="J37" s="90" t="s">
        <v>14</v>
      </c>
      <c r="K37" s="90" t="s">
        <v>14</v>
      </c>
      <c r="L37" s="90" t="s">
        <v>14</v>
      </c>
      <c r="M37" s="90" t="s">
        <v>14</v>
      </c>
      <c r="N37" s="90" t="s">
        <v>14</v>
      </c>
      <c r="O37" s="90" t="s">
        <v>14</v>
      </c>
      <c r="P37" s="90" t="s">
        <v>14</v>
      </c>
      <c r="Q37" s="90" t="s">
        <v>14</v>
      </c>
      <c r="R37" s="90" t="s">
        <v>14</v>
      </c>
      <c r="S37" s="90" t="s">
        <v>14</v>
      </c>
      <c r="T37" s="90" t="s">
        <v>14</v>
      </c>
      <c r="U37" s="90" t="s">
        <v>14</v>
      </c>
      <c r="V37" s="137" t="s">
        <v>51</v>
      </c>
      <c r="W37" s="90" t="s">
        <v>14</v>
      </c>
      <c r="X37" s="90" t="s">
        <v>14</v>
      </c>
      <c r="Y37" s="90" t="s">
        <v>14</v>
      </c>
      <c r="Z37" s="90" t="s">
        <v>14</v>
      </c>
      <c r="AA37" s="90" t="s">
        <v>14</v>
      </c>
      <c r="AB37" s="90" t="s">
        <v>14</v>
      </c>
      <c r="AC37" s="90" t="s">
        <v>14</v>
      </c>
      <c r="AD37" s="90" t="s">
        <v>14</v>
      </c>
      <c r="AE37" s="90" t="s">
        <v>14</v>
      </c>
      <c r="AF37" s="90" t="s">
        <v>14</v>
      </c>
      <c r="AG37" s="90" t="s">
        <v>14</v>
      </c>
      <c r="AH37" s="131">
        <v>0.14499999999999999</v>
      </c>
      <c r="AI37" s="133" t="s">
        <v>14</v>
      </c>
      <c r="AJ37" s="5"/>
      <c r="AK37" s="5"/>
      <c r="AL37" s="5"/>
      <c r="AM37" s="5"/>
    </row>
    <row r="38" spans="1:39" ht="14.25" customHeight="1">
      <c r="A38" s="125"/>
      <c r="B38" s="127"/>
      <c r="C38" s="96"/>
      <c r="D38" s="90"/>
      <c r="E38" s="90"/>
      <c r="F38" s="75" t="s">
        <v>146</v>
      </c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137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131"/>
      <c r="AI38" s="133"/>
      <c r="AJ38" s="5"/>
      <c r="AK38" s="5"/>
      <c r="AL38" s="5"/>
      <c r="AM38" s="5"/>
    </row>
    <row r="39" spans="1:39" ht="11.25" customHeight="1">
      <c r="A39" s="125" t="s">
        <v>52</v>
      </c>
      <c r="B39" s="127" t="str">
        <f>"086"</f>
        <v>086</v>
      </c>
      <c r="C39" s="96" t="s">
        <v>42</v>
      </c>
      <c r="D39" s="138" t="s">
        <v>14</v>
      </c>
      <c r="E39" s="90" t="s">
        <v>14</v>
      </c>
      <c r="F39" s="90" t="s">
        <v>14</v>
      </c>
      <c r="G39" s="138" t="s">
        <v>14</v>
      </c>
      <c r="H39" s="90" t="s">
        <v>14</v>
      </c>
      <c r="I39" s="90" t="s">
        <v>14</v>
      </c>
      <c r="J39" s="90" t="s">
        <v>14</v>
      </c>
      <c r="K39" s="90" t="s">
        <v>14</v>
      </c>
      <c r="L39" s="66">
        <v>43</v>
      </c>
      <c r="M39" s="90" t="s">
        <v>14</v>
      </c>
      <c r="N39" s="90" t="s">
        <v>14</v>
      </c>
      <c r="O39" s="90" t="s">
        <v>14</v>
      </c>
      <c r="P39" s="90" t="s">
        <v>14</v>
      </c>
      <c r="Q39" s="90" t="s">
        <v>14</v>
      </c>
      <c r="R39" s="90" t="s">
        <v>14</v>
      </c>
      <c r="S39" s="90" t="s">
        <v>14</v>
      </c>
      <c r="T39" s="90" t="s">
        <v>14</v>
      </c>
      <c r="U39" s="90" t="s">
        <v>14</v>
      </c>
      <c r="V39" s="90" t="s">
        <v>14</v>
      </c>
      <c r="W39" s="90" t="s">
        <v>14</v>
      </c>
      <c r="X39" s="90" t="s">
        <v>14</v>
      </c>
      <c r="Y39" s="90" t="s">
        <v>14</v>
      </c>
      <c r="Z39" s="90" t="s">
        <v>14</v>
      </c>
      <c r="AA39" s="90" t="s">
        <v>14</v>
      </c>
      <c r="AB39" s="90" t="s">
        <v>14</v>
      </c>
      <c r="AC39" s="90" t="s">
        <v>14</v>
      </c>
      <c r="AD39" s="90" t="s">
        <v>14</v>
      </c>
      <c r="AE39" s="90" t="s">
        <v>14</v>
      </c>
      <c r="AF39" s="90" t="s">
        <v>14</v>
      </c>
      <c r="AG39" s="90" t="s">
        <v>14</v>
      </c>
      <c r="AH39" s="131">
        <v>1.8919999999999999</v>
      </c>
      <c r="AI39" s="133" t="s">
        <v>14</v>
      </c>
      <c r="AJ39" s="5"/>
      <c r="AK39" s="5"/>
      <c r="AL39" s="5"/>
      <c r="AM39" s="5"/>
    </row>
    <row r="40" spans="1:39" ht="12" customHeight="1">
      <c r="A40" s="125"/>
      <c r="B40" s="127"/>
      <c r="C40" s="96"/>
      <c r="D40" s="129"/>
      <c r="E40" s="90"/>
      <c r="F40" s="90"/>
      <c r="G40" s="129"/>
      <c r="H40" s="90"/>
      <c r="I40" s="90"/>
      <c r="J40" s="90"/>
      <c r="K40" s="90"/>
      <c r="L40" s="17" t="s">
        <v>147</v>
      </c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131"/>
      <c r="AI40" s="133"/>
      <c r="AJ40" s="5"/>
      <c r="AK40" s="5"/>
      <c r="AL40" s="5"/>
      <c r="AM40" s="5"/>
    </row>
    <row r="41" spans="1:39" ht="9.75" customHeight="1">
      <c r="A41" s="125" t="s">
        <v>53</v>
      </c>
      <c r="B41" s="127" t="str">
        <f>"089"</f>
        <v>089</v>
      </c>
      <c r="C41" s="96" t="s">
        <v>42</v>
      </c>
      <c r="D41" s="138" t="s">
        <v>14</v>
      </c>
      <c r="E41" s="90" t="s">
        <v>14</v>
      </c>
      <c r="F41" s="90" t="s">
        <v>14</v>
      </c>
      <c r="G41" s="90" t="s">
        <v>14</v>
      </c>
      <c r="H41" s="90" t="s">
        <v>14</v>
      </c>
      <c r="I41" s="90" t="s">
        <v>14</v>
      </c>
      <c r="J41" s="90" t="s">
        <v>14</v>
      </c>
      <c r="K41" s="90" t="s">
        <v>14</v>
      </c>
      <c r="L41" s="35">
        <v>40</v>
      </c>
      <c r="M41" s="83">
        <v>89.3</v>
      </c>
      <c r="N41" s="90" t="s">
        <v>14</v>
      </c>
      <c r="O41" s="90" t="s">
        <v>14</v>
      </c>
      <c r="P41" s="90" t="s">
        <v>14</v>
      </c>
      <c r="Q41" s="90" t="s">
        <v>14</v>
      </c>
      <c r="R41" s="90" t="s">
        <v>14</v>
      </c>
      <c r="S41" s="90" t="s">
        <v>14</v>
      </c>
      <c r="T41" s="90" t="s">
        <v>14</v>
      </c>
      <c r="U41" s="90" t="s">
        <v>14</v>
      </c>
      <c r="V41" s="90" t="s">
        <v>14</v>
      </c>
      <c r="W41" s="90" t="s">
        <v>14</v>
      </c>
      <c r="X41" s="90" t="s">
        <v>14</v>
      </c>
      <c r="Y41" s="90" t="s">
        <v>14</v>
      </c>
      <c r="Z41" s="90" t="s">
        <v>14</v>
      </c>
      <c r="AA41" s="90" t="s">
        <v>14</v>
      </c>
      <c r="AB41" s="90" t="s">
        <v>14</v>
      </c>
      <c r="AC41" s="90" t="s">
        <v>14</v>
      </c>
      <c r="AD41" s="90" t="s">
        <v>14</v>
      </c>
      <c r="AE41" s="90" t="s">
        <v>14</v>
      </c>
      <c r="AF41" s="90" t="s">
        <v>14</v>
      </c>
      <c r="AG41" s="90" t="s">
        <v>14</v>
      </c>
      <c r="AH41" s="139">
        <v>5.8</v>
      </c>
      <c r="AI41" s="133" t="s">
        <v>14</v>
      </c>
      <c r="AJ41" s="5"/>
      <c r="AK41" s="5"/>
      <c r="AL41" s="5"/>
      <c r="AM41" s="5"/>
    </row>
    <row r="42" spans="1:39" ht="12.75" customHeight="1">
      <c r="A42" s="125"/>
      <c r="B42" s="127"/>
      <c r="C42" s="96"/>
      <c r="D42" s="129"/>
      <c r="E42" s="90"/>
      <c r="F42" s="90"/>
      <c r="G42" s="90"/>
      <c r="H42" s="90"/>
      <c r="I42" s="90"/>
      <c r="J42" s="90"/>
      <c r="K42" s="90"/>
      <c r="L42" s="78" t="s">
        <v>148</v>
      </c>
      <c r="M42" s="83" t="s">
        <v>149</v>
      </c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140"/>
      <c r="AI42" s="133"/>
      <c r="AJ42" s="5"/>
      <c r="AK42" s="5"/>
      <c r="AL42" s="5"/>
      <c r="AM42" s="5"/>
    </row>
    <row r="43" spans="1:39" ht="9.75" customHeight="1">
      <c r="A43" s="125" t="s">
        <v>54</v>
      </c>
      <c r="B43" s="127" t="str">
        <f>"093"</f>
        <v>093</v>
      </c>
      <c r="C43" s="96" t="s">
        <v>42</v>
      </c>
      <c r="D43" s="90" t="s">
        <v>14</v>
      </c>
      <c r="E43" s="90" t="s">
        <v>14</v>
      </c>
      <c r="F43" s="90" t="s">
        <v>14</v>
      </c>
      <c r="G43" s="90" t="s">
        <v>14</v>
      </c>
      <c r="H43" s="90" t="s">
        <v>14</v>
      </c>
      <c r="I43" s="90" t="s">
        <v>14</v>
      </c>
      <c r="J43" s="90" t="s">
        <v>14</v>
      </c>
      <c r="K43" s="90" t="s">
        <v>14</v>
      </c>
      <c r="L43" s="90" t="s">
        <v>119</v>
      </c>
      <c r="M43" s="90" t="s">
        <v>14</v>
      </c>
      <c r="N43" s="90" t="s">
        <v>14</v>
      </c>
      <c r="O43" s="90" t="s">
        <v>14</v>
      </c>
      <c r="P43" s="90" t="s">
        <v>14</v>
      </c>
      <c r="Q43" s="90" t="s">
        <v>14</v>
      </c>
      <c r="R43" s="90" t="s">
        <v>14</v>
      </c>
      <c r="S43" s="90" t="s">
        <v>14</v>
      </c>
      <c r="T43" s="90" t="s">
        <v>14</v>
      </c>
      <c r="U43" s="90" t="s">
        <v>14</v>
      </c>
      <c r="V43" s="90" t="s">
        <v>14</v>
      </c>
      <c r="W43" s="90" t="s">
        <v>14</v>
      </c>
      <c r="X43" s="90" t="s">
        <v>14</v>
      </c>
      <c r="Y43" s="90" t="s">
        <v>14</v>
      </c>
      <c r="Z43" s="90" t="s">
        <v>14</v>
      </c>
      <c r="AA43" s="90" t="s">
        <v>14</v>
      </c>
      <c r="AB43" s="90" t="s">
        <v>14</v>
      </c>
      <c r="AC43" s="90" t="s">
        <v>14</v>
      </c>
      <c r="AD43" s="90" t="s">
        <v>14</v>
      </c>
      <c r="AE43" s="90" t="s">
        <v>14</v>
      </c>
      <c r="AF43" s="90" t="s">
        <v>14</v>
      </c>
      <c r="AG43" s="90" t="s">
        <v>14</v>
      </c>
      <c r="AH43" s="133" t="s">
        <v>14</v>
      </c>
      <c r="AI43" s="133" t="s">
        <v>14</v>
      </c>
      <c r="AJ43" s="5"/>
      <c r="AK43" s="5"/>
      <c r="AL43" s="5"/>
      <c r="AM43" s="5"/>
    </row>
    <row r="44" spans="1:39" ht="12" customHeight="1">
      <c r="A44" s="125"/>
      <c r="B44" s="127"/>
      <c r="C44" s="96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133"/>
      <c r="AI44" s="133"/>
      <c r="AJ44" s="5"/>
      <c r="AK44" s="5"/>
      <c r="AL44" s="5"/>
      <c r="AM44" s="5"/>
    </row>
    <row r="45" spans="1:39" ht="12" customHeight="1">
      <c r="A45" s="125" t="s">
        <v>55</v>
      </c>
      <c r="B45" s="127" t="str">
        <f>"098"</f>
        <v>098</v>
      </c>
      <c r="C45" s="96" t="s">
        <v>42</v>
      </c>
      <c r="D45" s="90" t="s">
        <v>14</v>
      </c>
      <c r="E45" s="90"/>
      <c r="F45" s="90" t="s">
        <v>14</v>
      </c>
      <c r="G45" s="90" t="s">
        <v>14</v>
      </c>
      <c r="H45" s="90" t="s">
        <v>14</v>
      </c>
      <c r="I45" s="90" t="s">
        <v>14</v>
      </c>
      <c r="J45" s="90" t="s">
        <v>14</v>
      </c>
      <c r="K45" s="90" t="s">
        <v>14</v>
      </c>
      <c r="L45" s="90" t="s">
        <v>14</v>
      </c>
      <c r="M45" s="90" t="s">
        <v>14</v>
      </c>
      <c r="N45" s="90" t="s">
        <v>14</v>
      </c>
      <c r="O45" s="90" t="s">
        <v>14</v>
      </c>
      <c r="P45" s="90" t="s">
        <v>14</v>
      </c>
      <c r="Q45" s="90" t="s">
        <v>14</v>
      </c>
      <c r="R45" s="90" t="s">
        <v>14</v>
      </c>
      <c r="S45" s="90" t="s">
        <v>14</v>
      </c>
      <c r="T45" s="90" t="s">
        <v>14</v>
      </c>
      <c r="U45" s="90" t="s">
        <v>14</v>
      </c>
      <c r="V45" s="90" t="s">
        <v>14</v>
      </c>
      <c r="W45" s="90" t="s">
        <v>14</v>
      </c>
      <c r="X45" s="90" t="s">
        <v>14</v>
      </c>
      <c r="Y45" s="90" t="s">
        <v>14</v>
      </c>
      <c r="Z45" s="90" t="s">
        <v>14</v>
      </c>
      <c r="AA45" s="90" t="s">
        <v>14</v>
      </c>
      <c r="AB45" s="90" t="s">
        <v>14</v>
      </c>
      <c r="AC45" s="90" t="s">
        <v>14</v>
      </c>
      <c r="AD45" s="90" t="s">
        <v>14</v>
      </c>
      <c r="AE45" s="90" t="s">
        <v>14</v>
      </c>
      <c r="AF45" s="90" t="s">
        <v>14</v>
      </c>
      <c r="AG45" s="90" t="s">
        <v>14</v>
      </c>
      <c r="AH45" s="133" t="s">
        <v>14</v>
      </c>
      <c r="AI45" s="133" t="s">
        <v>14</v>
      </c>
      <c r="AJ45" s="5"/>
      <c r="AK45" s="5"/>
      <c r="AL45" s="5"/>
      <c r="AM45" s="5"/>
    </row>
    <row r="46" spans="1:39" ht="9.75" customHeight="1">
      <c r="A46" s="125"/>
      <c r="B46" s="127"/>
      <c r="C46" s="96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133"/>
      <c r="AI46" s="133"/>
      <c r="AJ46" s="5"/>
      <c r="AK46" s="5"/>
      <c r="AL46" s="5"/>
      <c r="AM46" s="5"/>
    </row>
    <row r="47" spans="1:39" ht="13.5" customHeight="1">
      <c r="A47" s="125" t="s">
        <v>56</v>
      </c>
      <c r="B47" s="127" t="str">
        <f>"101"</f>
        <v>101</v>
      </c>
      <c r="C47" s="96" t="s">
        <v>42</v>
      </c>
      <c r="D47" s="90" t="s">
        <v>14</v>
      </c>
      <c r="E47" s="90" t="s">
        <v>14</v>
      </c>
      <c r="F47" s="90" t="s">
        <v>14</v>
      </c>
      <c r="G47" s="90" t="s">
        <v>14</v>
      </c>
      <c r="H47" s="90" t="s">
        <v>14</v>
      </c>
      <c r="I47" s="90" t="s">
        <v>14</v>
      </c>
      <c r="J47" s="90" t="s">
        <v>14</v>
      </c>
      <c r="K47" s="90" t="s">
        <v>14</v>
      </c>
      <c r="L47" s="90" t="s">
        <v>14</v>
      </c>
      <c r="M47" s="90" t="s">
        <v>14</v>
      </c>
      <c r="N47" s="90" t="s">
        <v>14</v>
      </c>
      <c r="O47" s="90" t="s">
        <v>14</v>
      </c>
      <c r="P47" s="90" t="s">
        <v>14</v>
      </c>
      <c r="Q47" s="90" t="s">
        <v>14</v>
      </c>
      <c r="R47" s="90" t="s">
        <v>14</v>
      </c>
      <c r="S47" s="90" t="s">
        <v>14</v>
      </c>
      <c r="T47" s="90" t="s">
        <v>14</v>
      </c>
      <c r="U47" s="90" t="s">
        <v>14</v>
      </c>
      <c r="V47" s="90" t="s">
        <v>14</v>
      </c>
      <c r="W47" s="90" t="s">
        <v>14</v>
      </c>
      <c r="X47" s="90" t="s">
        <v>14</v>
      </c>
      <c r="Y47" s="90" t="s">
        <v>14</v>
      </c>
      <c r="Z47" s="90" t="s">
        <v>14</v>
      </c>
      <c r="AA47" s="90" t="s">
        <v>14</v>
      </c>
      <c r="AB47" s="90" t="s">
        <v>14</v>
      </c>
      <c r="AC47" s="90" t="s">
        <v>14</v>
      </c>
      <c r="AD47" s="90" t="s">
        <v>14</v>
      </c>
      <c r="AE47" s="90" t="s">
        <v>14</v>
      </c>
      <c r="AF47" s="90" t="s">
        <v>14</v>
      </c>
      <c r="AG47" s="90" t="s">
        <v>14</v>
      </c>
      <c r="AH47" s="133" t="s">
        <v>14</v>
      </c>
      <c r="AI47" s="133" t="s">
        <v>14</v>
      </c>
      <c r="AJ47" s="5"/>
      <c r="AK47" s="5"/>
      <c r="AL47" s="5"/>
      <c r="AM47" s="5"/>
    </row>
    <row r="48" spans="1:39" ht="12" customHeight="1">
      <c r="A48" s="125"/>
      <c r="B48" s="127"/>
      <c r="C48" s="96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133"/>
      <c r="AI48" s="133"/>
      <c r="AJ48" s="5"/>
      <c r="AK48" s="5"/>
      <c r="AL48" s="5"/>
      <c r="AM48" s="5"/>
    </row>
    <row r="49" spans="1:39" ht="13.5" customHeight="1">
      <c r="A49" s="125" t="s">
        <v>57</v>
      </c>
      <c r="B49" s="127" t="str">
        <f>"102"</f>
        <v>102</v>
      </c>
      <c r="C49" s="96" t="s">
        <v>42</v>
      </c>
      <c r="D49" s="75"/>
      <c r="E49" s="90" t="s">
        <v>14</v>
      </c>
      <c r="F49" s="90" t="s">
        <v>14</v>
      </c>
      <c r="G49" s="90" t="s">
        <v>14</v>
      </c>
      <c r="H49" s="90" t="s">
        <v>14</v>
      </c>
      <c r="I49" s="90" t="s">
        <v>14</v>
      </c>
      <c r="J49" s="90" t="s">
        <v>14</v>
      </c>
      <c r="K49" s="90" t="s">
        <v>14</v>
      </c>
      <c r="L49" s="90" t="s">
        <v>14</v>
      </c>
      <c r="M49" s="90" t="s">
        <v>14</v>
      </c>
      <c r="N49" s="90" t="s">
        <v>14</v>
      </c>
      <c r="O49" s="90" t="s">
        <v>14</v>
      </c>
      <c r="P49" s="90" t="s">
        <v>14</v>
      </c>
      <c r="Q49" s="90" t="s">
        <v>14</v>
      </c>
      <c r="R49" s="90" t="s">
        <v>14</v>
      </c>
      <c r="S49" s="90" t="s">
        <v>14</v>
      </c>
      <c r="T49" s="90" t="s">
        <v>14</v>
      </c>
      <c r="U49" s="90" t="s">
        <v>14</v>
      </c>
      <c r="V49" s="90" t="s">
        <v>14</v>
      </c>
      <c r="W49" s="90" t="s">
        <v>14</v>
      </c>
      <c r="X49" s="90" t="s">
        <v>14</v>
      </c>
      <c r="Y49" s="90" t="s">
        <v>14</v>
      </c>
      <c r="Z49" s="90" t="s">
        <v>14</v>
      </c>
      <c r="AA49" s="90" t="s">
        <v>14</v>
      </c>
      <c r="AB49" s="90" t="s">
        <v>14</v>
      </c>
      <c r="AC49" s="90" t="s">
        <v>14</v>
      </c>
      <c r="AD49" s="90" t="s">
        <v>14</v>
      </c>
      <c r="AE49" s="90" t="s">
        <v>14</v>
      </c>
      <c r="AF49" s="90" t="s">
        <v>14</v>
      </c>
      <c r="AG49" s="90" t="s">
        <v>14</v>
      </c>
      <c r="AH49" s="131"/>
      <c r="AI49" s="133" t="s">
        <v>14</v>
      </c>
      <c r="AJ49" s="5"/>
      <c r="AK49" s="5"/>
      <c r="AL49" s="5"/>
      <c r="AM49" s="5"/>
    </row>
    <row r="50" spans="1:39" ht="12" customHeight="1">
      <c r="A50" s="125"/>
      <c r="B50" s="127"/>
      <c r="C50" s="96"/>
      <c r="D50" s="75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131"/>
      <c r="AI50" s="133"/>
      <c r="AJ50" s="5"/>
      <c r="AK50" s="5"/>
      <c r="AL50" s="5"/>
      <c r="AM50" s="5"/>
    </row>
    <row r="51" spans="1:39" ht="9.75" customHeight="1">
      <c r="A51" s="125" t="s">
        <v>58</v>
      </c>
      <c r="B51" s="127" t="str">
        <f>"103"</f>
        <v>103</v>
      </c>
      <c r="C51" s="96" t="s">
        <v>42</v>
      </c>
      <c r="D51" s="90" t="s">
        <v>14</v>
      </c>
      <c r="E51" s="90" t="s">
        <v>14</v>
      </c>
      <c r="F51" s="90" t="s">
        <v>14</v>
      </c>
      <c r="G51" s="90" t="s">
        <v>14</v>
      </c>
      <c r="H51" s="137"/>
      <c r="I51" s="90" t="s">
        <v>14</v>
      </c>
      <c r="J51" s="90" t="s">
        <v>14</v>
      </c>
      <c r="K51" s="90" t="s">
        <v>14</v>
      </c>
      <c r="L51" s="90" t="s">
        <v>14</v>
      </c>
      <c r="M51" s="90" t="s">
        <v>14</v>
      </c>
      <c r="N51" s="90" t="s">
        <v>14</v>
      </c>
      <c r="O51" s="90" t="s">
        <v>14</v>
      </c>
      <c r="P51" s="90" t="s">
        <v>14</v>
      </c>
      <c r="Q51" s="90" t="s">
        <v>14</v>
      </c>
      <c r="R51" s="90" t="s">
        <v>14</v>
      </c>
      <c r="S51" s="90" t="s">
        <v>14</v>
      </c>
      <c r="T51" s="90" t="s">
        <v>14</v>
      </c>
      <c r="U51" s="90" t="s">
        <v>14</v>
      </c>
      <c r="V51" s="90" t="s">
        <v>14</v>
      </c>
      <c r="W51" s="90" t="s">
        <v>14</v>
      </c>
      <c r="X51" s="90" t="s">
        <v>14</v>
      </c>
      <c r="Y51" s="90" t="s">
        <v>14</v>
      </c>
      <c r="Z51" s="90" t="s">
        <v>14</v>
      </c>
      <c r="AA51" s="90" t="s">
        <v>14</v>
      </c>
      <c r="AB51" s="90" t="s">
        <v>14</v>
      </c>
      <c r="AC51" s="90" t="s">
        <v>14</v>
      </c>
      <c r="AD51" s="90" t="s">
        <v>14</v>
      </c>
      <c r="AE51" s="90" t="s">
        <v>14</v>
      </c>
      <c r="AF51" s="90" t="s">
        <v>14</v>
      </c>
      <c r="AG51" s="90" t="s">
        <v>14</v>
      </c>
      <c r="AH51" s="133" t="s">
        <v>119</v>
      </c>
      <c r="AI51" s="133" t="s">
        <v>14</v>
      </c>
      <c r="AJ51" s="5"/>
      <c r="AK51" s="5"/>
      <c r="AL51" s="5"/>
      <c r="AM51" s="5"/>
    </row>
    <row r="52" spans="1:39" ht="13.5" customHeight="1">
      <c r="A52" s="125"/>
      <c r="B52" s="127"/>
      <c r="C52" s="96"/>
      <c r="D52" s="90"/>
      <c r="E52" s="90"/>
      <c r="F52" s="90"/>
      <c r="G52" s="90"/>
      <c r="H52" s="137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133"/>
      <c r="AI52" s="133"/>
      <c r="AJ52" s="5"/>
      <c r="AK52" s="5"/>
      <c r="AL52" s="5"/>
      <c r="AM52" s="5"/>
    </row>
    <row r="53" spans="1:39" ht="12.75" customHeight="1">
      <c r="A53" s="125" t="s">
        <v>59</v>
      </c>
      <c r="B53" s="127" t="str">
        <f>"104"</f>
        <v>104</v>
      </c>
      <c r="C53" s="96" t="s">
        <v>42</v>
      </c>
      <c r="D53" s="90" t="s">
        <v>14</v>
      </c>
      <c r="E53" s="90" t="s">
        <v>14</v>
      </c>
      <c r="F53" s="90" t="s">
        <v>14</v>
      </c>
      <c r="G53" s="90" t="s">
        <v>14</v>
      </c>
      <c r="H53" s="90" t="s">
        <v>14</v>
      </c>
      <c r="I53" s="90" t="s">
        <v>14</v>
      </c>
      <c r="J53" s="90" t="s">
        <v>14</v>
      </c>
      <c r="K53" s="90" t="s">
        <v>14</v>
      </c>
      <c r="L53" s="90" t="s">
        <v>14</v>
      </c>
      <c r="M53" s="90" t="s">
        <v>14</v>
      </c>
      <c r="N53" s="90" t="s">
        <v>14</v>
      </c>
      <c r="O53" s="90"/>
      <c r="P53" s="90" t="s">
        <v>14</v>
      </c>
      <c r="Q53" s="90" t="s">
        <v>14</v>
      </c>
      <c r="R53" s="90" t="s">
        <v>14</v>
      </c>
      <c r="S53" s="90" t="s">
        <v>14</v>
      </c>
      <c r="T53" s="90" t="s">
        <v>14</v>
      </c>
      <c r="U53" s="90" t="s">
        <v>14</v>
      </c>
      <c r="V53" s="90"/>
      <c r="W53" s="90" t="s">
        <v>14</v>
      </c>
      <c r="X53" s="90" t="s">
        <v>14</v>
      </c>
      <c r="Y53" s="90" t="s">
        <v>14</v>
      </c>
      <c r="Z53" s="90" t="s">
        <v>14</v>
      </c>
      <c r="AA53" s="90" t="s">
        <v>14</v>
      </c>
      <c r="AB53" s="90" t="s">
        <v>14</v>
      </c>
      <c r="AC53" s="90" t="s">
        <v>14</v>
      </c>
      <c r="AD53" s="90" t="s">
        <v>14</v>
      </c>
      <c r="AE53" s="90" t="s">
        <v>14</v>
      </c>
      <c r="AF53" s="90" t="s">
        <v>14</v>
      </c>
      <c r="AG53" s="90" t="s">
        <v>14</v>
      </c>
      <c r="AH53" s="133" t="s">
        <v>14</v>
      </c>
      <c r="AI53" s="133" t="s">
        <v>14</v>
      </c>
      <c r="AJ53" s="5"/>
      <c r="AK53" s="5"/>
      <c r="AL53" s="5"/>
      <c r="AM53" s="5"/>
    </row>
    <row r="54" spans="1:39" ht="10.5" customHeight="1">
      <c r="A54" s="125"/>
      <c r="B54" s="127"/>
      <c r="C54" s="96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133"/>
      <c r="AI54" s="133"/>
      <c r="AJ54" s="5"/>
      <c r="AK54" s="5"/>
      <c r="AL54" s="5"/>
      <c r="AM54" s="5"/>
    </row>
    <row r="55" spans="1:39" ht="10.5" customHeight="1">
      <c r="A55" s="125" t="s">
        <v>60</v>
      </c>
      <c r="B55" s="127" t="str">
        <f>"104"</f>
        <v>104</v>
      </c>
      <c r="C55" s="96" t="s">
        <v>42</v>
      </c>
      <c r="D55" s="83">
        <v>40</v>
      </c>
      <c r="E55" s="90" t="s">
        <v>14</v>
      </c>
      <c r="F55" s="90" t="s">
        <v>14</v>
      </c>
      <c r="G55" s="90" t="s">
        <v>14</v>
      </c>
      <c r="H55" s="90" t="s">
        <v>14</v>
      </c>
      <c r="I55" s="90" t="s">
        <v>14</v>
      </c>
      <c r="J55" s="90" t="s">
        <v>14</v>
      </c>
      <c r="K55" s="90" t="s">
        <v>14</v>
      </c>
      <c r="L55" s="90" t="s">
        <v>14</v>
      </c>
      <c r="M55" s="90" t="s">
        <v>14</v>
      </c>
      <c r="N55" s="90" t="s">
        <v>14</v>
      </c>
      <c r="O55" s="90"/>
      <c r="P55" s="90" t="s">
        <v>14</v>
      </c>
      <c r="Q55" s="90" t="s">
        <v>14</v>
      </c>
      <c r="R55" s="90" t="s">
        <v>14</v>
      </c>
      <c r="S55" s="90" t="s">
        <v>14</v>
      </c>
      <c r="T55" s="90" t="s">
        <v>14</v>
      </c>
      <c r="U55" s="90" t="s">
        <v>14</v>
      </c>
      <c r="V55" s="90"/>
      <c r="W55" s="90" t="s">
        <v>14</v>
      </c>
      <c r="X55" s="90" t="s">
        <v>14</v>
      </c>
      <c r="Y55" s="90" t="s">
        <v>14</v>
      </c>
      <c r="Z55" s="90" t="s">
        <v>14</v>
      </c>
      <c r="AA55" s="90" t="s">
        <v>14</v>
      </c>
      <c r="AB55" s="90" t="s">
        <v>14</v>
      </c>
      <c r="AC55" s="90" t="s">
        <v>14</v>
      </c>
      <c r="AD55" s="90" t="s">
        <v>14</v>
      </c>
      <c r="AE55" s="90" t="s">
        <v>14</v>
      </c>
      <c r="AF55" s="90" t="s">
        <v>14</v>
      </c>
      <c r="AG55" s="90" t="s">
        <v>14</v>
      </c>
      <c r="AH55" s="131">
        <v>1.92</v>
      </c>
      <c r="AI55" s="133" t="s">
        <v>14</v>
      </c>
      <c r="AJ55" s="5"/>
      <c r="AK55" s="5"/>
      <c r="AL55" s="5"/>
      <c r="AM55" s="5"/>
    </row>
    <row r="56" spans="1:39" ht="10.5" customHeight="1">
      <c r="A56" s="125"/>
      <c r="B56" s="127"/>
      <c r="C56" s="96"/>
      <c r="D56" s="87" t="s">
        <v>150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131"/>
      <c r="AI56" s="133"/>
      <c r="AJ56" s="5"/>
      <c r="AK56" s="5"/>
      <c r="AL56" s="5"/>
      <c r="AM56" s="5"/>
    </row>
    <row r="57" spans="1:39" ht="9" customHeight="1">
      <c r="A57" s="125" t="s">
        <v>61</v>
      </c>
      <c r="B57" s="127" t="str">
        <f>"107"</f>
        <v>107</v>
      </c>
      <c r="C57" s="96" t="s">
        <v>42</v>
      </c>
      <c r="D57" s="90" t="s">
        <v>14</v>
      </c>
      <c r="E57" s="90" t="s">
        <v>14</v>
      </c>
      <c r="F57" s="90" t="s">
        <v>14</v>
      </c>
      <c r="G57" s="90" t="s">
        <v>14</v>
      </c>
      <c r="H57" s="90" t="s">
        <v>14</v>
      </c>
      <c r="I57" s="90" t="s">
        <v>14</v>
      </c>
      <c r="J57" s="90" t="s">
        <v>14</v>
      </c>
      <c r="K57" s="90" t="s">
        <v>14</v>
      </c>
      <c r="L57" s="90" t="s">
        <v>14</v>
      </c>
      <c r="M57" s="90" t="s">
        <v>14</v>
      </c>
      <c r="N57" s="90" t="s">
        <v>14</v>
      </c>
      <c r="O57" s="90" t="s">
        <v>14</v>
      </c>
      <c r="P57" s="90" t="s">
        <v>14</v>
      </c>
      <c r="Q57" s="90" t="s">
        <v>14</v>
      </c>
      <c r="R57" s="90" t="s">
        <v>14</v>
      </c>
      <c r="S57" s="90" t="s">
        <v>14</v>
      </c>
      <c r="T57" s="90" t="s">
        <v>14</v>
      </c>
      <c r="U57" s="90" t="s">
        <v>14</v>
      </c>
      <c r="V57" s="90" t="s">
        <v>14</v>
      </c>
      <c r="W57" s="90" t="s">
        <v>14</v>
      </c>
      <c r="X57" s="90" t="s">
        <v>14</v>
      </c>
      <c r="Y57" s="90" t="s">
        <v>14</v>
      </c>
      <c r="Z57" s="90" t="s">
        <v>14</v>
      </c>
      <c r="AA57" s="90" t="s">
        <v>14</v>
      </c>
      <c r="AB57" s="90" t="s">
        <v>14</v>
      </c>
      <c r="AC57" s="90" t="s">
        <v>14</v>
      </c>
      <c r="AD57" s="90" t="s">
        <v>14</v>
      </c>
      <c r="AE57" s="90" t="s">
        <v>14</v>
      </c>
      <c r="AF57" s="90" t="s">
        <v>14</v>
      </c>
      <c r="AG57" s="90" t="s">
        <v>14</v>
      </c>
      <c r="AH57" s="133" t="s">
        <v>14</v>
      </c>
      <c r="AI57" s="133" t="s">
        <v>14</v>
      </c>
      <c r="AJ57" s="5"/>
      <c r="AK57" s="5"/>
      <c r="AL57" s="5"/>
      <c r="AM57" s="5"/>
    </row>
    <row r="58" spans="1:39" ht="15.75" customHeight="1">
      <c r="A58" s="125"/>
      <c r="B58" s="127"/>
      <c r="C58" s="96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133"/>
      <c r="AI58" s="133"/>
      <c r="AJ58" s="5"/>
      <c r="AK58" s="5"/>
      <c r="AL58" s="5"/>
      <c r="AM58" s="5"/>
    </row>
    <row r="59" spans="1:39" ht="10.5" customHeight="1">
      <c r="A59" s="125" t="s">
        <v>62</v>
      </c>
      <c r="B59" s="127" t="str">
        <f>"108"</f>
        <v>108</v>
      </c>
      <c r="C59" s="96" t="s">
        <v>42</v>
      </c>
      <c r="D59" s="90" t="s">
        <v>14</v>
      </c>
      <c r="E59" s="90" t="s">
        <v>14</v>
      </c>
      <c r="F59" s="90" t="s">
        <v>14</v>
      </c>
      <c r="G59" s="90" t="s">
        <v>14</v>
      </c>
      <c r="H59" s="90" t="s">
        <v>14</v>
      </c>
      <c r="I59" s="90" t="s">
        <v>14</v>
      </c>
      <c r="J59" s="90" t="s">
        <v>14</v>
      </c>
      <c r="K59" s="90" t="s">
        <v>14</v>
      </c>
      <c r="L59" s="90" t="s">
        <v>14</v>
      </c>
      <c r="M59" s="148" t="s">
        <v>119</v>
      </c>
      <c r="N59" s="90" t="s">
        <v>14</v>
      </c>
      <c r="O59" s="90"/>
      <c r="P59" s="90" t="s">
        <v>14</v>
      </c>
      <c r="Q59" s="90" t="s">
        <v>14</v>
      </c>
      <c r="R59" s="90" t="s">
        <v>14</v>
      </c>
      <c r="S59" s="90" t="s">
        <v>14</v>
      </c>
      <c r="T59" s="90" t="s">
        <v>14</v>
      </c>
      <c r="U59" s="90" t="s">
        <v>14</v>
      </c>
      <c r="V59" s="90" t="s">
        <v>14</v>
      </c>
      <c r="W59" s="90" t="s">
        <v>14</v>
      </c>
      <c r="X59" s="90" t="s">
        <v>14</v>
      </c>
      <c r="Y59" s="90" t="s">
        <v>14</v>
      </c>
      <c r="Z59" s="90" t="s">
        <v>14</v>
      </c>
      <c r="AA59" s="90" t="s">
        <v>14</v>
      </c>
      <c r="AB59" s="90" t="s">
        <v>14</v>
      </c>
      <c r="AC59" s="90" t="s">
        <v>14</v>
      </c>
      <c r="AD59" s="90" t="s">
        <v>14</v>
      </c>
      <c r="AE59" s="90" t="s">
        <v>14</v>
      </c>
      <c r="AF59" s="90" t="s">
        <v>14</v>
      </c>
      <c r="AG59" s="90" t="s">
        <v>14</v>
      </c>
      <c r="AH59" s="133" t="s">
        <v>119</v>
      </c>
      <c r="AI59" s="133" t="s">
        <v>14</v>
      </c>
      <c r="AJ59" s="5"/>
      <c r="AK59" s="5"/>
      <c r="AL59" s="5"/>
      <c r="AM59" s="5"/>
    </row>
    <row r="60" spans="1:39" ht="15.75" customHeight="1">
      <c r="A60" s="125"/>
      <c r="B60" s="127"/>
      <c r="C60" s="96"/>
      <c r="D60" s="90"/>
      <c r="E60" s="90"/>
      <c r="F60" s="90"/>
      <c r="G60" s="90"/>
      <c r="H60" s="90"/>
      <c r="I60" s="90"/>
      <c r="J60" s="90"/>
      <c r="K60" s="90"/>
      <c r="L60" s="90"/>
      <c r="M60" s="149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133"/>
      <c r="AI60" s="133"/>
      <c r="AJ60" s="5"/>
      <c r="AK60" s="5"/>
      <c r="AL60" s="5"/>
      <c r="AM60" s="5"/>
    </row>
    <row r="61" spans="1:39" ht="9.75" customHeight="1">
      <c r="A61" s="125" t="s">
        <v>63</v>
      </c>
      <c r="B61" s="127" t="str">
        <f>"111"</f>
        <v>111</v>
      </c>
      <c r="C61" s="96" t="s">
        <v>42</v>
      </c>
      <c r="D61" s="90" t="s">
        <v>14</v>
      </c>
      <c r="E61" s="90" t="s">
        <v>14</v>
      </c>
      <c r="F61" s="90" t="s">
        <v>14</v>
      </c>
      <c r="G61" s="90" t="s">
        <v>14</v>
      </c>
      <c r="H61" s="90" t="s">
        <v>14</v>
      </c>
      <c r="I61" s="90" t="s">
        <v>14</v>
      </c>
      <c r="J61" s="90" t="s">
        <v>14</v>
      </c>
      <c r="K61" s="90" t="s">
        <v>14</v>
      </c>
      <c r="L61" s="90" t="s">
        <v>14</v>
      </c>
      <c r="M61" s="90" t="s">
        <v>14</v>
      </c>
      <c r="N61" s="90" t="s">
        <v>14</v>
      </c>
      <c r="O61" s="90" t="s">
        <v>14</v>
      </c>
      <c r="P61" s="90" t="s">
        <v>14</v>
      </c>
      <c r="Q61" s="90" t="s">
        <v>14</v>
      </c>
      <c r="R61" s="90" t="s">
        <v>14</v>
      </c>
      <c r="S61" s="90" t="s">
        <v>14</v>
      </c>
      <c r="T61" s="90" t="s">
        <v>14</v>
      </c>
      <c r="U61" s="90" t="s">
        <v>14</v>
      </c>
      <c r="V61" s="90" t="s">
        <v>14</v>
      </c>
      <c r="W61" s="90" t="s">
        <v>14</v>
      </c>
      <c r="X61" s="90" t="s">
        <v>14</v>
      </c>
      <c r="Y61" s="90" t="s">
        <v>14</v>
      </c>
      <c r="Z61" s="90" t="s">
        <v>14</v>
      </c>
      <c r="AA61" s="90" t="s">
        <v>14</v>
      </c>
      <c r="AB61" s="90" t="s">
        <v>14</v>
      </c>
      <c r="AC61" s="90" t="s">
        <v>14</v>
      </c>
      <c r="AD61" s="90" t="s">
        <v>14</v>
      </c>
      <c r="AE61" s="90" t="s">
        <v>14</v>
      </c>
      <c r="AF61" s="90" t="s">
        <v>14</v>
      </c>
      <c r="AG61" s="90" t="s">
        <v>14</v>
      </c>
      <c r="AH61" s="133" t="s">
        <v>14</v>
      </c>
      <c r="AI61" s="133" t="s">
        <v>14</v>
      </c>
      <c r="AJ61" s="5"/>
      <c r="AK61" s="5"/>
      <c r="AL61" s="5"/>
      <c r="AM61" s="5"/>
    </row>
    <row r="62" spans="1:39" ht="12" customHeight="1">
      <c r="A62" s="125"/>
      <c r="B62" s="127"/>
      <c r="C62" s="96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133"/>
      <c r="AI62" s="133"/>
      <c r="AJ62" s="5"/>
      <c r="AK62" s="5"/>
      <c r="AL62" s="5"/>
      <c r="AM62" s="5"/>
    </row>
    <row r="63" spans="1:39" ht="12" customHeight="1">
      <c r="A63" s="125" t="s">
        <v>64</v>
      </c>
      <c r="B63" s="127" t="str">
        <f>"115"</f>
        <v>115</v>
      </c>
      <c r="C63" s="96" t="s">
        <v>42</v>
      </c>
      <c r="D63" s="90" t="s">
        <v>14</v>
      </c>
      <c r="E63" s="90" t="s">
        <v>15</v>
      </c>
      <c r="F63" s="90" t="s">
        <v>14</v>
      </c>
      <c r="G63" s="90" t="s">
        <v>14</v>
      </c>
      <c r="H63" s="90" t="s">
        <v>14</v>
      </c>
      <c r="I63" s="90" t="s">
        <v>14</v>
      </c>
      <c r="J63" s="90" t="s">
        <v>14</v>
      </c>
      <c r="K63" s="90" t="s">
        <v>14</v>
      </c>
      <c r="L63" s="90"/>
      <c r="M63" s="90" t="s">
        <v>14</v>
      </c>
      <c r="N63" s="90" t="s">
        <v>14</v>
      </c>
      <c r="O63" s="90" t="s">
        <v>14</v>
      </c>
      <c r="P63" s="90" t="s">
        <v>14</v>
      </c>
      <c r="Q63" s="90"/>
      <c r="R63" s="90" t="s">
        <v>14</v>
      </c>
      <c r="S63" s="90" t="s">
        <v>14</v>
      </c>
      <c r="T63" s="90" t="s">
        <v>14</v>
      </c>
      <c r="U63" s="90" t="s">
        <v>14</v>
      </c>
      <c r="V63" s="90" t="s">
        <v>14</v>
      </c>
      <c r="W63" s="90" t="s">
        <v>14</v>
      </c>
      <c r="X63" s="90" t="s">
        <v>14</v>
      </c>
      <c r="Y63" s="90" t="s">
        <v>14</v>
      </c>
      <c r="Z63" s="90" t="s">
        <v>14</v>
      </c>
      <c r="AA63" s="90" t="s">
        <v>14</v>
      </c>
      <c r="AB63" s="90" t="s">
        <v>14</v>
      </c>
      <c r="AC63" s="90" t="s">
        <v>14</v>
      </c>
      <c r="AD63" s="90" t="s">
        <v>14</v>
      </c>
      <c r="AE63" s="90" t="s">
        <v>14</v>
      </c>
      <c r="AF63" s="90" t="s">
        <v>14</v>
      </c>
      <c r="AG63" s="90" t="s">
        <v>14</v>
      </c>
      <c r="AH63" s="133" t="s">
        <v>14</v>
      </c>
      <c r="AI63" s="133" t="s">
        <v>14</v>
      </c>
      <c r="AJ63" s="5"/>
      <c r="AK63" s="5"/>
      <c r="AL63" s="5"/>
      <c r="AM63" s="5"/>
    </row>
    <row r="64" spans="1:39" ht="12" customHeight="1">
      <c r="A64" s="125"/>
      <c r="B64" s="127"/>
      <c r="C64" s="96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133"/>
      <c r="AI64" s="133"/>
      <c r="AJ64" s="5"/>
      <c r="AK64" s="5"/>
      <c r="AL64" s="5"/>
      <c r="AM64" s="5"/>
    </row>
    <row r="65" spans="1:39" ht="11.25" customHeight="1">
      <c r="A65" s="125" t="s">
        <v>65</v>
      </c>
      <c r="B65" s="127">
        <v>116</v>
      </c>
      <c r="C65" s="96" t="s">
        <v>42</v>
      </c>
      <c r="D65" s="90" t="s">
        <v>14</v>
      </c>
      <c r="E65" s="90" t="s">
        <v>15</v>
      </c>
      <c r="F65" s="90" t="s">
        <v>14</v>
      </c>
      <c r="G65" s="90" t="s">
        <v>14</v>
      </c>
      <c r="H65" s="90" t="s">
        <v>14</v>
      </c>
      <c r="I65" s="90" t="s">
        <v>14</v>
      </c>
      <c r="J65" s="90" t="s">
        <v>14</v>
      </c>
      <c r="K65" s="90" t="s">
        <v>14</v>
      </c>
      <c r="L65" s="90"/>
      <c r="M65" s="90" t="s">
        <v>14</v>
      </c>
      <c r="N65" s="90" t="s">
        <v>14</v>
      </c>
      <c r="O65" s="89">
        <v>0.2</v>
      </c>
      <c r="P65" s="90" t="s">
        <v>14</v>
      </c>
      <c r="Q65" s="90"/>
      <c r="R65" s="90" t="s">
        <v>14</v>
      </c>
      <c r="S65" s="90" t="s">
        <v>14</v>
      </c>
      <c r="T65" s="90" t="s">
        <v>14</v>
      </c>
      <c r="U65" s="90" t="s">
        <v>14</v>
      </c>
      <c r="V65" s="90" t="s">
        <v>14</v>
      </c>
      <c r="W65" s="90" t="s">
        <v>14</v>
      </c>
      <c r="X65" s="90" t="s">
        <v>14</v>
      </c>
      <c r="Y65" s="90" t="s">
        <v>14</v>
      </c>
      <c r="Z65" s="90" t="s">
        <v>14</v>
      </c>
      <c r="AA65" s="90" t="s">
        <v>14</v>
      </c>
      <c r="AB65" s="90" t="s">
        <v>14</v>
      </c>
      <c r="AC65" s="90" t="s">
        <v>14</v>
      </c>
      <c r="AD65" s="90" t="s">
        <v>14</v>
      </c>
      <c r="AE65" s="90" t="s">
        <v>14</v>
      </c>
      <c r="AF65" s="90" t="s">
        <v>14</v>
      </c>
      <c r="AG65" s="90" t="s">
        <v>14</v>
      </c>
      <c r="AH65" s="133">
        <v>0.01</v>
      </c>
      <c r="AI65" s="133" t="s">
        <v>14</v>
      </c>
      <c r="AJ65" s="5"/>
      <c r="AK65" s="5"/>
      <c r="AL65" s="5"/>
      <c r="AM65" s="5"/>
    </row>
    <row r="66" spans="1:39" ht="12" customHeight="1">
      <c r="A66" s="125"/>
      <c r="B66" s="127"/>
      <c r="C66" s="96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89" t="s">
        <v>151</v>
      </c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133"/>
      <c r="AI66" s="133"/>
      <c r="AJ66" s="5"/>
      <c r="AK66" s="5"/>
      <c r="AL66" s="5"/>
      <c r="AM66" s="5"/>
    </row>
    <row r="67" spans="1:39" ht="12.75" customHeight="1">
      <c r="A67" s="125" t="s">
        <v>66</v>
      </c>
      <c r="B67" s="127" t="str">
        <f>"077"</f>
        <v>077</v>
      </c>
      <c r="C67" s="96" t="s">
        <v>42</v>
      </c>
      <c r="D67" s="90" t="s">
        <v>14</v>
      </c>
      <c r="E67" s="90" t="s">
        <v>15</v>
      </c>
      <c r="F67" s="90" t="s">
        <v>15</v>
      </c>
      <c r="G67" s="90" t="s">
        <v>14</v>
      </c>
      <c r="H67" s="90" t="s">
        <v>14</v>
      </c>
      <c r="I67" s="90" t="s">
        <v>14</v>
      </c>
      <c r="J67" s="90" t="s">
        <v>14</v>
      </c>
      <c r="K67" s="90" t="s">
        <v>14</v>
      </c>
      <c r="L67" s="90"/>
      <c r="M67" s="90" t="s">
        <v>14</v>
      </c>
      <c r="N67" s="90" t="s">
        <v>14</v>
      </c>
      <c r="O67" s="90" t="s">
        <v>14</v>
      </c>
      <c r="P67" s="90" t="s">
        <v>14</v>
      </c>
      <c r="Q67" s="90"/>
      <c r="R67" s="90" t="s">
        <v>14</v>
      </c>
      <c r="S67" s="90" t="s">
        <v>14</v>
      </c>
      <c r="T67" s="90" t="s">
        <v>14</v>
      </c>
      <c r="U67" s="148" t="s">
        <v>119</v>
      </c>
      <c r="V67" s="90" t="s">
        <v>14</v>
      </c>
      <c r="W67" s="90" t="s">
        <v>14</v>
      </c>
      <c r="X67" s="90" t="s">
        <v>14</v>
      </c>
      <c r="Y67" s="90" t="s">
        <v>14</v>
      </c>
      <c r="Z67" s="90" t="s">
        <v>14</v>
      </c>
      <c r="AA67" s="90" t="s">
        <v>14</v>
      </c>
      <c r="AB67" s="90" t="s">
        <v>14</v>
      </c>
      <c r="AC67" s="90" t="s">
        <v>14</v>
      </c>
      <c r="AD67" s="90" t="s">
        <v>14</v>
      </c>
      <c r="AE67" s="90" t="s">
        <v>14</v>
      </c>
      <c r="AF67" s="90" t="s">
        <v>14</v>
      </c>
      <c r="AG67" s="90" t="s">
        <v>14</v>
      </c>
      <c r="AH67" s="133" t="s">
        <v>119</v>
      </c>
      <c r="AI67" s="133" t="s">
        <v>14</v>
      </c>
      <c r="AJ67" s="5"/>
      <c r="AK67" s="5"/>
      <c r="AL67" s="5"/>
      <c r="AM67" s="5"/>
    </row>
    <row r="68" spans="1:39" ht="0.75" customHeight="1">
      <c r="A68" s="125"/>
      <c r="B68" s="127"/>
      <c r="C68" s="96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149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133"/>
      <c r="AI68" s="133"/>
      <c r="AJ68" s="5"/>
      <c r="AK68" s="5"/>
      <c r="AL68" s="5"/>
      <c r="AM68" s="5"/>
    </row>
    <row r="69" spans="1:39" ht="120.75" customHeight="1">
      <c r="A69" s="47"/>
      <c r="B69" s="48"/>
      <c r="C69" s="48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50"/>
      <c r="P69" s="51"/>
      <c r="Q69" s="51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52" t="s">
        <v>67</v>
      </c>
      <c r="AD69" s="49"/>
      <c r="AE69" s="53"/>
      <c r="AF69" s="53"/>
      <c r="AG69" s="54"/>
      <c r="AH69" s="52"/>
      <c r="AI69" s="14"/>
      <c r="AJ69" s="5"/>
      <c r="AK69" s="5"/>
      <c r="AL69" s="5"/>
      <c r="AM69" s="5"/>
    </row>
    <row r="70" spans="1:39" ht="12" customHeight="1">
      <c r="A70" s="30" t="s">
        <v>18</v>
      </c>
      <c r="B70" s="31"/>
      <c r="C70" s="32"/>
      <c r="D70" s="55"/>
      <c r="E70" s="53"/>
      <c r="F70" s="53"/>
      <c r="G70" s="53"/>
      <c r="H70" s="53"/>
      <c r="I70" s="53"/>
      <c r="J70" s="53"/>
      <c r="K70" s="53"/>
      <c r="L70" s="53"/>
      <c r="M70" s="53"/>
      <c r="N70" s="22" t="s">
        <v>19</v>
      </c>
      <c r="O70" s="36"/>
      <c r="P70" s="51"/>
      <c r="Q70" s="51"/>
      <c r="R70" s="53"/>
      <c r="S70" s="53"/>
      <c r="T70" s="22" t="s">
        <v>68</v>
      </c>
      <c r="U70" s="22"/>
      <c r="V70" s="53"/>
      <c r="W70" s="53"/>
      <c r="X70" s="53"/>
      <c r="Y70" s="53"/>
      <c r="Z70" s="53"/>
      <c r="AA70" s="53"/>
      <c r="AB70" s="53"/>
      <c r="AC70" s="53"/>
      <c r="AD70" s="56"/>
      <c r="AE70" s="57"/>
      <c r="AF70" s="57"/>
      <c r="AG70" s="58"/>
      <c r="AH70" s="146" t="s">
        <v>69</v>
      </c>
      <c r="AI70" s="146"/>
      <c r="AJ70" s="5"/>
      <c r="AK70" s="5"/>
      <c r="AL70" s="5"/>
      <c r="AM70" s="5"/>
    </row>
    <row r="71" spans="1:39" ht="11.25" customHeight="1">
      <c r="A71" s="31"/>
      <c r="B71" s="33"/>
      <c r="C71" s="34" t="s">
        <v>21</v>
      </c>
      <c r="D71" s="113" t="s">
        <v>22</v>
      </c>
      <c r="E71" s="113"/>
      <c r="F71" s="113"/>
      <c r="G71" s="113"/>
      <c r="H71" s="113"/>
      <c r="I71" s="113"/>
      <c r="J71" s="113" t="s">
        <v>111</v>
      </c>
      <c r="K71" s="113"/>
      <c r="L71" s="90" t="s">
        <v>23</v>
      </c>
      <c r="M71" s="90"/>
      <c r="N71" s="90"/>
      <c r="O71" s="90"/>
      <c r="P71" s="90"/>
      <c r="Q71" s="90"/>
      <c r="R71" s="90"/>
      <c r="S71" s="90"/>
      <c r="T71" s="90"/>
      <c r="U71" s="90" t="s">
        <v>24</v>
      </c>
      <c r="V71" s="90"/>
      <c r="W71" s="90"/>
      <c r="X71" s="90"/>
      <c r="Y71" s="90" t="s">
        <v>25</v>
      </c>
      <c r="Z71" s="90"/>
      <c r="AA71" s="90"/>
      <c r="AB71" s="90"/>
      <c r="AC71" s="90"/>
      <c r="AD71" s="113" t="s">
        <v>26</v>
      </c>
      <c r="AE71" s="113"/>
      <c r="AF71" s="113"/>
      <c r="AG71" s="113"/>
      <c r="AH71" s="147" t="s">
        <v>70</v>
      </c>
      <c r="AI71" s="147"/>
      <c r="AJ71" s="5"/>
      <c r="AK71" s="5"/>
      <c r="AL71" s="5"/>
      <c r="AM71" s="5"/>
    </row>
    <row r="72" spans="1:39" ht="11.25" customHeight="1">
      <c r="A72" s="35"/>
      <c r="B72" s="34"/>
      <c r="C72" s="34" t="s">
        <v>27</v>
      </c>
      <c r="D72" s="113"/>
      <c r="E72" s="113"/>
      <c r="F72" s="113"/>
      <c r="G72" s="113"/>
      <c r="H72" s="113"/>
      <c r="I72" s="113"/>
      <c r="J72" s="113"/>
      <c r="K72" s="113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113"/>
      <c r="AE72" s="113"/>
      <c r="AF72" s="113"/>
      <c r="AG72" s="113"/>
      <c r="AH72" s="146" t="s">
        <v>28</v>
      </c>
      <c r="AI72" s="146"/>
      <c r="AJ72" s="5"/>
      <c r="AK72" s="5"/>
      <c r="AL72" s="5"/>
      <c r="AM72" s="5"/>
    </row>
    <row r="73" spans="1:39" ht="21" customHeight="1">
      <c r="A73" s="35" t="s">
        <v>29</v>
      </c>
      <c r="B73" s="34" t="s">
        <v>30</v>
      </c>
      <c r="C73" s="34" t="s">
        <v>31</v>
      </c>
      <c r="D73" s="115" t="s">
        <v>130</v>
      </c>
      <c r="E73" s="115" t="s">
        <v>115</v>
      </c>
      <c r="F73" s="115" t="s">
        <v>116</v>
      </c>
      <c r="G73" s="113" t="s">
        <v>14</v>
      </c>
      <c r="H73" s="113" t="s">
        <v>14</v>
      </c>
      <c r="I73" s="113" t="s">
        <v>14</v>
      </c>
      <c r="J73" s="115" t="s">
        <v>112</v>
      </c>
      <c r="K73" s="113" t="s">
        <v>14</v>
      </c>
      <c r="L73" s="115" t="s">
        <v>117</v>
      </c>
      <c r="M73" s="115" t="s">
        <v>126</v>
      </c>
      <c r="N73" s="116" t="s">
        <v>127</v>
      </c>
      <c r="O73" s="116" t="s">
        <v>33</v>
      </c>
      <c r="P73" s="116" t="s">
        <v>34</v>
      </c>
      <c r="Q73" s="116" t="s">
        <v>35</v>
      </c>
      <c r="R73" s="113" t="s">
        <v>14</v>
      </c>
      <c r="S73" s="113" t="s">
        <v>14</v>
      </c>
      <c r="T73" s="113" t="s">
        <v>14</v>
      </c>
      <c r="U73" s="116"/>
      <c r="V73" s="117" t="s">
        <v>128</v>
      </c>
      <c r="W73" s="118" t="s">
        <v>118</v>
      </c>
      <c r="X73" s="118" t="s">
        <v>129</v>
      </c>
      <c r="Y73" s="113" t="s">
        <v>14</v>
      </c>
      <c r="Z73" s="122" t="s">
        <v>14</v>
      </c>
      <c r="AA73" s="113" t="s">
        <v>14</v>
      </c>
      <c r="AB73" s="122" t="s">
        <v>14</v>
      </c>
      <c r="AC73" s="113" t="s">
        <v>14</v>
      </c>
      <c r="AD73" s="113" t="s">
        <v>14</v>
      </c>
      <c r="AE73" s="113" t="s">
        <v>14</v>
      </c>
      <c r="AF73" s="113" t="s">
        <v>14</v>
      </c>
      <c r="AG73" s="113" t="s">
        <v>14</v>
      </c>
      <c r="AH73" s="16"/>
      <c r="AI73" s="16"/>
    </row>
    <row r="74" spans="1:39" ht="12" customHeight="1">
      <c r="A74" s="35"/>
      <c r="B74" s="34"/>
      <c r="C74" s="34" t="s">
        <v>37</v>
      </c>
      <c r="D74" s="115"/>
      <c r="E74" s="115"/>
      <c r="F74" s="115"/>
      <c r="G74" s="113"/>
      <c r="H74" s="113"/>
      <c r="I74" s="113"/>
      <c r="J74" s="115"/>
      <c r="K74" s="113"/>
      <c r="L74" s="115"/>
      <c r="M74" s="115"/>
      <c r="N74" s="116"/>
      <c r="O74" s="116"/>
      <c r="P74" s="116"/>
      <c r="Q74" s="116"/>
      <c r="R74" s="113"/>
      <c r="S74" s="113"/>
      <c r="T74" s="113"/>
      <c r="U74" s="116"/>
      <c r="V74" s="117"/>
      <c r="W74" s="121"/>
      <c r="X74" s="121"/>
      <c r="Y74" s="113"/>
      <c r="Z74" s="122"/>
      <c r="AA74" s="113"/>
      <c r="AB74" s="122"/>
      <c r="AC74" s="113"/>
      <c r="AD74" s="113"/>
      <c r="AE74" s="113"/>
      <c r="AF74" s="113"/>
      <c r="AG74" s="113"/>
      <c r="AH74" s="123" t="s">
        <v>38</v>
      </c>
      <c r="AI74" s="123" t="s">
        <v>39</v>
      </c>
      <c r="AJ74" s="5"/>
      <c r="AK74" s="5"/>
      <c r="AL74" s="5"/>
      <c r="AM74" s="5"/>
    </row>
    <row r="75" spans="1:39" ht="63.75" customHeight="1">
      <c r="A75" s="36"/>
      <c r="B75" s="37"/>
      <c r="C75" s="37"/>
      <c r="D75" s="115"/>
      <c r="E75" s="115"/>
      <c r="F75" s="115"/>
      <c r="G75" s="113"/>
      <c r="H75" s="113"/>
      <c r="I75" s="113"/>
      <c r="J75" s="115"/>
      <c r="K75" s="113"/>
      <c r="L75" s="115"/>
      <c r="M75" s="115"/>
      <c r="N75" s="116"/>
      <c r="O75" s="116"/>
      <c r="P75" s="116"/>
      <c r="Q75" s="116"/>
      <c r="R75" s="113"/>
      <c r="S75" s="113"/>
      <c r="T75" s="113"/>
      <c r="U75" s="116"/>
      <c r="V75" s="117"/>
      <c r="W75" s="117"/>
      <c r="X75" s="117"/>
      <c r="Y75" s="113"/>
      <c r="Z75" s="122"/>
      <c r="AA75" s="113"/>
      <c r="AB75" s="122"/>
      <c r="AC75" s="113"/>
      <c r="AD75" s="113"/>
      <c r="AE75" s="113"/>
      <c r="AF75" s="113"/>
      <c r="AG75" s="113"/>
      <c r="AH75" s="123"/>
      <c r="AI75" s="123"/>
      <c r="AJ75" s="5"/>
      <c r="AK75" s="5"/>
      <c r="AL75" s="5"/>
      <c r="AM75" s="5"/>
    </row>
    <row r="76" spans="1:39" ht="10.5" customHeight="1">
      <c r="A76" s="38">
        <v>1</v>
      </c>
      <c r="B76" s="39">
        <v>2</v>
      </c>
      <c r="C76" s="38">
        <v>3</v>
      </c>
      <c r="D76" s="39">
        <v>4</v>
      </c>
      <c r="E76" s="38">
        <v>5</v>
      </c>
      <c r="F76" s="39">
        <v>6</v>
      </c>
      <c r="G76" s="38">
        <v>7</v>
      </c>
      <c r="H76" s="39">
        <v>8</v>
      </c>
      <c r="I76" s="38">
        <v>9</v>
      </c>
      <c r="J76" s="39">
        <v>10</v>
      </c>
      <c r="K76" s="38">
        <v>11</v>
      </c>
      <c r="L76" s="39">
        <v>12</v>
      </c>
      <c r="M76" s="38">
        <v>13</v>
      </c>
      <c r="N76" s="39">
        <v>14</v>
      </c>
      <c r="O76" s="38">
        <v>15</v>
      </c>
      <c r="P76" s="39">
        <v>16</v>
      </c>
      <c r="Q76" s="38">
        <v>17</v>
      </c>
      <c r="R76" s="39">
        <v>18</v>
      </c>
      <c r="S76" s="38">
        <v>19</v>
      </c>
      <c r="T76" s="39">
        <v>20</v>
      </c>
      <c r="U76" s="38">
        <v>21</v>
      </c>
      <c r="V76" s="39">
        <v>22</v>
      </c>
      <c r="W76" s="38">
        <v>23</v>
      </c>
      <c r="X76" s="39">
        <v>24</v>
      </c>
      <c r="Y76" s="38">
        <v>25</v>
      </c>
      <c r="Z76" s="39">
        <v>26</v>
      </c>
      <c r="AA76" s="38">
        <v>27</v>
      </c>
      <c r="AB76" s="39">
        <v>28</v>
      </c>
      <c r="AC76" s="38">
        <v>29</v>
      </c>
      <c r="AD76" s="39">
        <v>30</v>
      </c>
      <c r="AE76" s="38">
        <v>31</v>
      </c>
      <c r="AF76" s="39">
        <v>32</v>
      </c>
      <c r="AG76" s="38">
        <v>33</v>
      </c>
      <c r="AH76" s="39">
        <v>34</v>
      </c>
      <c r="AI76" s="38">
        <v>35</v>
      </c>
      <c r="AJ76" s="5"/>
      <c r="AK76" s="5"/>
      <c r="AL76" s="5"/>
      <c r="AM76" s="5"/>
    </row>
    <row r="77" spans="1:39" ht="10.5" customHeight="1">
      <c r="A77" s="125" t="s">
        <v>71</v>
      </c>
      <c r="B77" s="127" t="str">
        <f>"117"</f>
        <v>117</v>
      </c>
      <c r="C77" s="96" t="s">
        <v>46</v>
      </c>
      <c r="D77" s="141" t="s">
        <v>14</v>
      </c>
      <c r="E77" s="141" t="s">
        <v>14</v>
      </c>
      <c r="F77" s="141" t="s">
        <v>14</v>
      </c>
      <c r="G77" s="141" t="s">
        <v>14</v>
      </c>
      <c r="H77" s="141" t="s">
        <v>14</v>
      </c>
      <c r="I77" s="141" t="s">
        <v>14</v>
      </c>
      <c r="J77" s="141" t="s">
        <v>14</v>
      </c>
      <c r="K77" s="141" t="s">
        <v>14</v>
      </c>
      <c r="L77" s="43">
        <v>10</v>
      </c>
      <c r="M77" s="71">
        <v>16</v>
      </c>
      <c r="N77" s="141" t="s">
        <v>14</v>
      </c>
      <c r="O77" s="141" t="s">
        <v>14</v>
      </c>
      <c r="P77" s="141" t="s">
        <v>14</v>
      </c>
      <c r="Q77" s="141" t="s">
        <v>14</v>
      </c>
      <c r="R77" s="141" t="s">
        <v>14</v>
      </c>
      <c r="S77" s="141" t="s">
        <v>14</v>
      </c>
      <c r="T77" s="141" t="s">
        <v>14</v>
      </c>
      <c r="U77" s="141" t="s">
        <v>14</v>
      </c>
      <c r="V77" s="141" t="s">
        <v>14</v>
      </c>
      <c r="W77" s="90" t="s">
        <v>14</v>
      </c>
      <c r="X77" s="90" t="s">
        <v>14</v>
      </c>
      <c r="Y77" s="90" t="s">
        <v>14</v>
      </c>
      <c r="Z77" s="90" t="s">
        <v>14</v>
      </c>
      <c r="AA77" s="90" t="s">
        <v>14</v>
      </c>
      <c r="AB77" s="90" t="s">
        <v>14</v>
      </c>
      <c r="AC77" s="90" t="s">
        <v>14</v>
      </c>
      <c r="AD77" s="90" t="s">
        <v>14</v>
      </c>
      <c r="AE77" s="90" t="s">
        <v>14</v>
      </c>
      <c r="AF77" s="90" t="s">
        <v>14</v>
      </c>
      <c r="AG77" s="90" t="s">
        <v>14</v>
      </c>
      <c r="AH77" s="131">
        <v>1.3</v>
      </c>
      <c r="AI77" s="133" t="s">
        <v>14</v>
      </c>
      <c r="AJ77" s="5"/>
      <c r="AK77" s="5"/>
      <c r="AL77" s="5"/>
      <c r="AM77" s="5"/>
    </row>
    <row r="78" spans="1:39" ht="10.5" customHeight="1">
      <c r="A78" s="125"/>
      <c r="B78" s="127"/>
      <c r="C78" s="96"/>
      <c r="D78" s="141"/>
      <c r="E78" s="141"/>
      <c r="F78" s="141"/>
      <c r="G78" s="141"/>
      <c r="H78" s="141"/>
      <c r="I78" s="141"/>
      <c r="J78" s="141"/>
      <c r="K78" s="141"/>
      <c r="L78" s="43" t="s">
        <v>152</v>
      </c>
      <c r="M78" s="72" t="s">
        <v>153</v>
      </c>
      <c r="N78" s="141"/>
      <c r="O78" s="141"/>
      <c r="P78" s="141"/>
      <c r="Q78" s="141"/>
      <c r="R78" s="141"/>
      <c r="S78" s="141"/>
      <c r="T78" s="141"/>
      <c r="U78" s="141"/>
      <c r="V78" s="141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131"/>
      <c r="AI78" s="133"/>
      <c r="AJ78" s="5"/>
      <c r="AK78" s="5"/>
      <c r="AL78" s="5"/>
      <c r="AM78" s="5"/>
    </row>
    <row r="79" spans="1:39" ht="14.25" customHeight="1">
      <c r="A79" s="125" t="s">
        <v>72</v>
      </c>
      <c r="B79" s="127" t="str">
        <f>"119"</f>
        <v>119</v>
      </c>
      <c r="C79" s="96" t="s">
        <v>42</v>
      </c>
      <c r="D79" s="150"/>
      <c r="E79" s="90" t="s">
        <v>14</v>
      </c>
      <c r="F79" s="90" t="s">
        <v>14</v>
      </c>
      <c r="G79" s="90" t="s">
        <v>14</v>
      </c>
      <c r="H79" s="90" t="s">
        <v>14</v>
      </c>
      <c r="I79" s="90" t="s">
        <v>14</v>
      </c>
      <c r="J79" s="90" t="s">
        <v>14</v>
      </c>
      <c r="K79" s="90" t="s">
        <v>14</v>
      </c>
      <c r="L79" s="90" t="s">
        <v>14</v>
      </c>
      <c r="M79" s="90" t="s">
        <v>14</v>
      </c>
      <c r="N79" s="75"/>
      <c r="O79" s="90" t="s">
        <v>14</v>
      </c>
      <c r="P79" s="90" t="s">
        <v>14</v>
      </c>
      <c r="Q79" s="90" t="s">
        <v>14</v>
      </c>
      <c r="R79" s="90" t="s">
        <v>14</v>
      </c>
      <c r="S79" s="90" t="s">
        <v>14</v>
      </c>
      <c r="T79" s="90" t="s">
        <v>14</v>
      </c>
      <c r="U79" s="90" t="s">
        <v>14</v>
      </c>
      <c r="V79" s="137"/>
      <c r="W79" s="90" t="s">
        <v>14</v>
      </c>
      <c r="X79" s="90" t="s">
        <v>14</v>
      </c>
      <c r="Y79" s="90" t="s">
        <v>14</v>
      </c>
      <c r="Z79" s="90" t="s">
        <v>14</v>
      </c>
      <c r="AA79" s="90" t="s">
        <v>14</v>
      </c>
      <c r="AB79" s="90" t="s">
        <v>14</v>
      </c>
      <c r="AC79" s="90" t="s">
        <v>14</v>
      </c>
      <c r="AD79" s="90" t="s">
        <v>14</v>
      </c>
      <c r="AE79" s="90" t="s">
        <v>14</v>
      </c>
      <c r="AF79" s="90" t="s">
        <v>14</v>
      </c>
      <c r="AG79" s="90" t="s">
        <v>14</v>
      </c>
      <c r="AH79" s="131" t="s">
        <v>129</v>
      </c>
      <c r="AI79" s="133" t="s">
        <v>14</v>
      </c>
      <c r="AJ79" s="5"/>
      <c r="AK79" s="5"/>
      <c r="AL79" s="5"/>
      <c r="AM79" s="5"/>
    </row>
    <row r="80" spans="1:39" ht="15" customHeight="1">
      <c r="A80" s="125"/>
      <c r="B80" s="127"/>
      <c r="C80" s="96"/>
      <c r="D80" s="149"/>
      <c r="E80" s="90"/>
      <c r="F80" s="90"/>
      <c r="G80" s="90"/>
      <c r="H80" s="90"/>
      <c r="I80" s="90"/>
      <c r="J80" s="90"/>
      <c r="K80" s="90"/>
      <c r="L80" s="90"/>
      <c r="M80" s="90"/>
      <c r="N80" s="80"/>
      <c r="O80" s="90"/>
      <c r="P80" s="90"/>
      <c r="Q80" s="90"/>
      <c r="R80" s="90"/>
      <c r="S80" s="90"/>
      <c r="T80" s="90"/>
      <c r="U80" s="90"/>
      <c r="V80" s="137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131"/>
      <c r="AI80" s="133"/>
      <c r="AJ80" s="5"/>
      <c r="AK80" s="5"/>
      <c r="AL80" s="5"/>
      <c r="AM80" s="5"/>
    </row>
    <row r="81" spans="1:39" ht="12.75" customHeight="1">
      <c r="A81" s="125" t="s">
        <v>73</v>
      </c>
      <c r="B81" s="127" t="str">
        <f>"123"</f>
        <v>123</v>
      </c>
      <c r="C81" s="127" t="s">
        <v>46</v>
      </c>
      <c r="D81" s="141" t="s">
        <v>14</v>
      </c>
      <c r="E81" s="90" t="s">
        <v>14</v>
      </c>
      <c r="F81" s="90" t="s">
        <v>14</v>
      </c>
      <c r="G81" s="90" t="s">
        <v>14</v>
      </c>
      <c r="H81" s="90" t="s">
        <v>14</v>
      </c>
      <c r="I81" s="90" t="s">
        <v>14</v>
      </c>
      <c r="J81" s="90" t="s">
        <v>14</v>
      </c>
      <c r="K81" s="90" t="s">
        <v>14</v>
      </c>
      <c r="L81" s="43">
        <v>4</v>
      </c>
      <c r="M81" s="43">
        <v>8</v>
      </c>
      <c r="N81" s="90" t="s">
        <v>14</v>
      </c>
      <c r="O81" s="90" t="s">
        <v>14</v>
      </c>
      <c r="P81" s="90" t="s">
        <v>14</v>
      </c>
      <c r="Q81" s="90" t="s">
        <v>14</v>
      </c>
      <c r="R81" s="90" t="s">
        <v>14</v>
      </c>
      <c r="S81" s="90" t="s">
        <v>14</v>
      </c>
      <c r="T81" s="90" t="s">
        <v>14</v>
      </c>
      <c r="U81" s="148" t="s">
        <v>119</v>
      </c>
      <c r="V81" s="90" t="s">
        <v>14</v>
      </c>
      <c r="W81" s="90" t="s">
        <v>14</v>
      </c>
      <c r="X81" s="90" t="s">
        <v>14</v>
      </c>
      <c r="Y81" s="90" t="s">
        <v>14</v>
      </c>
      <c r="Z81" s="90" t="s">
        <v>14</v>
      </c>
      <c r="AA81" s="90" t="s">
        <v>14</v>
      </c>
      <c r="AB81" s="90" t="s">
        <v>14</v>
      </c>
      <c r="AC81" s="90" t="s">
        <v>14</v>
      </c>
      <c r="AD81" s="90" t="s">
        <v>14</v>
      </c>
      <c r="AE81" s="90" t="s">
        <v>14</v>
      </c>
      <c r="AF81" s="90" t="s">
        <v>14</v>
      </c>
      <c r="AG81" s="90" t="s">
        <v>14</v>
      </c>
      <c r="AH81" s="131">
        <v>0.52800000000000002</v>
      </c>
      <c r="AI81" s="133" t="s">
        <v>14</v>
      </c>
      <c r="AJ81" s="5"/>
      <c r="AK81" s="5"/>
      <c r="AL81" s="5"/>
      <c r="AM81" s="5"/>
    </row>
    <row r="82" spans="1:39" ht="12" customHeight="1">
      <c r="A82" s="125"/>
      <c r="B82" s="127"/>
      <c r="C82" s="127"/>
      <c r="D82" s="141"/>
      <c r="E82" s="90"/>
      <c r="F82" s="90"/>
      <c r="G82" s="90"/>
      <c r="H82" s="90"/>
      <c r="I82" s="90"/>
      <c r="J82" s="90"/>
      <c r="K82" s="90"/>
      <c r="L82" s="43" t="s">
        <v>136</v>
      </c>
      <c r="M82" s="73" t="s">
        <v>137</v>
      </c>
      <c r="N82" s="90"/>
      <c r="O82" s="90"/>
      <c r="P82" s="90"/>
      <c r="Q82" s="90"/>
      <c r="R82" s="90"/>
      <c r="S82" s="90"/>
      <c r="T82" s="90"/>
      <c r="U82" s="149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131"/>
      <c r="AI82" s="133"/>
      <c r="AJ82" s="5"/>
      <c r="AK82" s="5"/>
      <c r="AL82" s="5"/>
      <c r="AM82" s="5"/>
    </row>
    <row r="83" spans="1:39" ht="10.5" customHeight="1">
      <c r="A83" s="125" t="s">
        <v>74</v>
      </c>
      <c r="B83" s="127" t="str">
        <f>"124"</f>
        <v>124</v>
      </c>
      <c r="C83" s="96" t="s">
        <v>42</v>
      </c>
      <c r="D83" s="79"/>
      <c r="E83" s="75">
        <v>10</v>
      </c>
      <c r="F83" s="90" t="s">
        <v>14</v>
      </c>
      <c r="G83" s="90" t="s">
        <v>14</v>
      </c>
      <c r="H83" s="90" t="s">
        <v>14</v>
      </c>
      <c r="I83" s="90" t="s">
        <v>14</v>
      </c>
      <c r="J83" s="90" t="s">
        <v>14</v>
      </c>
      <c r="K83" s="90" t="s">
        <v>14</v>
      </c>
      <c r="L83" s="90" t="s">
        <v>14</v>
      </c>
      <c r="M83" s="90" t="s">
        <v>14</v>
      </c>
      <c r="N83" s="75"/>
      <c r="O83" s="90" t="s">
        <v>14</v>
      </c>
      <c r="P83" s="90" t="s">
        <v>14</v>
      </c>
      <c r="Q83" s="90" t="s">
        <v>14</v>
      </c>
      <c r="R83" s="90" t="s">
        <v>14</v>
      </c>
      <c r="S83" s="90" t="s">
        <v>14</v>
      </c>
      <c r="T83" s="90" t="s">
        <v>14</v>
      </c>
      <c r="U83" s="148" t="s">
        <v>119</v>
      </c>
      <c r="V83" s="83">
        <v>10</v>
      </c>
      <c r="W83" s="90" t="s">
        <v>14</v>
      </c>
      <c r="X83" s="90" t="s">
        <v>14</v>
      </c>
      <c r="Y83" s="90" t="s">
        <v>14</v>
      </c>
      <c r="Z83" s="90" t="s">
        <v>14</v>
      </c>
      <c r="AA83" s="90" t="s">
        <v>14</v>
      </c>
      <c r="AB83" s="90" t="s">
        <v>14</v>
      </c>
      <c r="AC83" s="90" t="s">
        <v>14</v>
      </c>
      <c r="AD83" s="90" t="s">
        <v>14</v>
      </c>
      <c r="AE83" s="90" t="s">
        <v>14</v>
      </c>
      <c r="AF83" s="90" t="s">
        <v>14</v>
      </c>
      <c r="AG83" s="90" t="s">
        <v>14</v>
      </c>
      <c r="AH83" s="131">
        <v>0.96</v>
      </c>
      <c r="AI83" s="133" t="s">
        <v>14</v>
      </c>
      <c r="AJ83" s="5"/>
      <c r="AK83" s="5"/>
      <c r="AL83" s="5"/>
      <c r="AM83" s="5"/>
    </row>
    <row r="84" spans="1:39" ht="11.25" customHeight="1">
      <c r="A84" s="125"/>
      <c r="B84" s="127"/>
      <c r="C84" s="96"/>
      <c r="D84" s="17"/>
      <c r="E84" s="75" t="s">
        <v>154</v>
      </c>
      <c r="F84" s="90"/>
      <c r="G84" s="90"/>
      <c r="H84" s="90"/>
      <c r="I84" s="90"/>
      <c r="J84" s="90"/>
      <c r="K84" s="90"/>
      <c r="L84" s="90"/>
      <c r="M84" s="90"/>
      <c r="N84" s="75"/>
      <c r="O84" s="90"/>
      <c r="P84" s="90"/>
      <c r="Q84" s="90"/>
      <c r="R84" s="90"/>
      <c r="S84" s="90"/>
      <c r="T84" s="90"/>
      <c r="U84" s="149"/>
      <c r="V84" s="83" t="s">
        <v>154</v>
      </c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131"/>
      <c r="AI84" s="133"/>
      <c r="AJ84" s="5"/>
      <c r="AK84" s="5"/>
      <c r="AL84" s="5"/>
      <c r="AM84" s="5"/>
    </row>
    <row r="85" spans="1:39" ht="11.25" customHeight="1">
      <c r="A85" s="125" t="s">
        <v>75</v>
      </c>
      <c r="B85" s="127" t="str">
        <f>"125"</f>
        <v>125</v>
      </c>
      <c r="C85" s="96" t="s">
        <v>42</v>
      </c>
      <c r="D85" s="96" t="s">
        <v>14</v>
      </c>
      <c r="E85" s="96" t="s">
        <v>14</v>
      </c>
      <c r="F85" s="96" t="s">
        <v>14</v>
      </c>
      <c r="G85" s="96" t="s">
        <v>14</v>
      </c>
      <c r="H85" s="96" t="s">
        <v>14</v>
      </c>
      <c r="I85" s="96" t="s">
        <v>14</v>
      </c>
      <c r="J85" s="96" t="s">
        <v>14</v>
      </c>
      <c r="K85" s="96" t="s">
        <v>14</v>
      </c>
      <c r="L85" s="96" t="s">
        <v>14</v>
      </c>
      <c r="M85" s="90" t="s">
        <v>14</v>
      </c>
      <c r="N85" s="96" t="s">
        <v>14</v>
      </c>
      <c r="O85" s="96" t="s">
        <v>14</v>
      </c>
      <c r="P85" s="96" t="s">
        <v>14</v>
      </c>
      <c r="Q85" s="96" t="s">
        <v>14</v>
      </c>
      <c r="R85" s="96" t="s">
        <v>14</v>
      </c>
      <c r="S85" s="96" t="s">
        <v>14</v>
      </c>
      <c r="T85" s="96" t="s">
        <v>14</v>
      </c>
      <c r="U85" s="90" t="s">
        <v>14</v>
      </c>
      <c r="V85" s="96" t="s">
        <v>14</v>
      </c>
      <c r="W85" s="96" t="s">
        <v>14</v>
      </c>
      <c r="X85" s="96" t="s">
        <v>14</v>
      </c>
      <c r="Y85" s="96" t="s">
        <v>14</v>
      </c>
      <c r="Z85" s="96" t="s">
        <v>14</v>
      </c>
      <c r="AA85" s="96" t="s">
        <v>14</v>
      </c>
      <c r="AB85" s="96" t="s">
        <v>14</v>
      </c>
      <c r="AC85" s="96" t="s">
        <v>14</v>
      </c>
      <c r="AD85" s="96" t="s">
        <v>14</v>
      </c>
      <c r="AE85" s="96" t="s">
        <v>14</v>
      </c>
      <c r="AF85" s="96" t="s">
        <v>14</v>
      </c>
      <c r="AG85" s="90" t="s">
        <v>14</v>
      </c>
      <c r="AH85" s="90" t="s">
        <v>14</v>
      </c>
      <c r="AI85" s="133" t="s">
        <v>14</v>
      </c>
      <c r="AJ85" s="5"/>
      <c r="AK85" s="5"/>
      <c r="AL85" s="5"/>
      <c r="AM85" s="5"/>
    </row>
    <row r="86" spans="1:39" ht="9.75" customHeight="1">
      <c r="A86" s="125"/>
      <c r="B86" s="127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0"/>
      <c r="N86" s="96"/>
      <c r="O86" s="96"/>
      <c r="P86" s="96"/>
      <c r="Q86" s="96"/>
      <c r="R86" s="96"/>
      <c r="S86" s="96"/>
      <c r="T86" s="96"/>
      <c r="U86" s="90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0"/>
      <c r="AH86" s="90"/>
      <c r="AI86" s="133"/>
      <c r="AJ86" s="5"/>
      <c r="AK86" s="5"/>
      <c r="AL86" s="5"/>
      <c r="AM86" s="5"/>
    </row>
    <row r="87" spans="1:39" ht="12" customHeight="1">
      <c r="A87" s="125" t="s">
        <v>76</v>
      </c>
      <c r="B87" s="127" t="str">
        <f>"126"</f>
        <v>126</v>
      </c>
      <c r="C87" s="96" t="s">
        <v>77</v>
      </c>
      <c r="D87" s="75">
        <v>114.5</v>
      </c>
      <c r="E87" s="96"/>
      <c r="F87" s="75">
        <v>110</v>
      </c>
      <c r="G87" s="90" t="s">
        <v>14</v>
      </c>
      <c r="H87" s="90" t="s">
        <v>14</v>
      </c>
      <c r="I87" s="90" t="s">
        <v>14</v>
      </c>
      <c r="J87" s="90" t="s">
        <v>14</v>
      </c>
      <c r="K87" s="90" t="s">
        <v>14</v>
      </c>
      <c r="L87" s="90" t="s">
        <v>14</v>
      </c>
      <c r="M87" s="90" t="s">
        <v>14</v>
      </c>
      <c r="N87" s="90" t="s">
        <v>14</v>
      </c>
      <c r="O87" s="90" t="s">
        <v>14</v>
      </c>
      <c r="P87" s="90" t="s">
        <v>14</v>
      </c>
      <c r="Q87" s="90" t="s">
        <v>14</v>
      </c>
      <c r="R87" s="90" t="s">
        <v>14</v>
      </c>
      <c r="S87" s="90" t="s">
        <v>14</v>
      </c>
      <c r="T87" s="90" t="s">
        <v>14</v>
      </c>
      <c r="U87" s="90" t="s">
        <v>14</v>
      </c>
      <c r="V87" s="148" t="s">
        <v>119</v>
      </c>
      <c r="W87" s="90" t="s">
        <v>14</v>
      </c>
      <c r="X87" s="90" t="s">
        <v>14</v>
      </c>
      <c r="Y87" s="90" t="s">
        <v>14</v>
      </c>
      <c r="Z87" s="90" t="s">
        <v>14</v>
      </c>
      <c r="AA87" s="90" t="s">
        <v>14</v>
      </c>
      <c r="AB87" s="90" t="s">
        <v>14</v>
      </c>
      <c r="AC87" s="90" t="s">
        <v>14</v>
      </c>
      <c r="AD87" s="90" t="s">
        <v>14</v>
      </c>
      <c r="AE87" s="90" t="s">
        <v>14</v>
      </c>
      <c r="AF87" s="90" t="s">
        <v>14</v>
      </c>
      <c r="AG87" s="90" t="s">
        <v>14</v>
      </c>
      <c r="AH87" s="131">
        <v>7.8540000000000001</v>
      </c>
      <c r="AI87" s="133" t="s">
        <v>14</v>
      </c>
      <c r="AJ87" s="5"/>
      <c r="AK87" s="5"/>
      <c r="AL87" s="5"/>
      <c r="AM87" s="5"/>
    </row>
    <row r="88" spans="1:39" ht="12" customHeight="1">
      <c r="A88" s="125"/>
      <c r="B88" s="127"/>
      <c r="C88" s="96"/>
      <c r="D88" s="80" t="s">
        <v>155</v>
      </c>
      <c r="E88" s="96"/>
      <c r="F88" s="80" t="s">
        <v>156</v>
      </c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149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131"/>
      <c r="AI88" s="133"/>
      <c r="AJ88" s="5"/>
      <c r="AK88" s="5"/>
      <c r="AL88" s="5"/>
      <c r="AM88" s="5"/>
    </row>
    <row r="89" spans="1:39" ht="13.5" customHeight="1">
      <c r="A89" s="142" t="s">
        <v>78</v>
      </c>
      <c r="B89" s="127" t="str">
        <f>"130"</f>
        <v>130</v>
      </c>
      <c r="C89" s="96" t="s">
        <v>42</v>
      </c>
      <c r="D89" s="96" t="s">
        <v>14</v>
      </c>
      <c r="E89" s="96" t="s">
        <v>14</v>
      </c>
      <c r="F89" s="96" t="s">
        <v>14</v>
      </c>
      <c r="G89" s="96" t="s">
        <v>14</v>
      </c>
      <c r="H89" s="96" t="s">
        <v>14</v>
      </c>
      <c r="I89" s="96" t="s">
        <v>14</v>
      </c>
      <c r="J89" s="96" t="s">
        <v>14</v>
      </c>
      <c r="K89" s="96" t="s">
        <v>14</v>
      </c>
      <c r="L89" s="46">
        <v>13.3</v>
      </c>
      <c r="M89" s="66">
        <v>42.7</v>
      </c>
      <c r="N89" s="96" t="s">
        <v>14</v>
      </c>
      <c r="O89" s="96" t="s">
        <v>14</v>
      </c>
      <c r="P89" s="96" t="s">
        <v>14</v>
      </c>
      <c r="Q89" s="96" t="s">
        <v>14</v>
      </c>
      <c r="R89" s="96" t="s">
        <v>14</v>
      </c>
      <c r="S89" s="90" t="s">
        <v>14</v>
      </c>
      <c r="T89" s="96" t="s">
        <v>14</v>
      </c>
      <c r="U89" s="90" t="s">
        <v>14</v>
      </c>
      <c r="V89" s="96" t="s">
        <v>14</v>
      </c>
      <c r="W89" s="96" t="s">
        <v>14</v>
      </c>
      <c r="X89" s="96" t="s">
        <v>14</v>
      </c>
      <c r="Y89" s="96" t="s">
        <v>14</v>
      </c>
      <c r="Z89" s="96" t="s">
        <v>14</v>
      </c>
      <c r="AA89" s="96" t="s">
        <v>14</v>
      </c>
      <c r="AB89" s="96" t="s">
        <v>14</v>
      </c>
      <c r="AC89" s="96" t="s">
        <v>14</v>
      </c>
      <c r="AD89" s="96" t="s">
        <v>14</v>
      </c>
      <c r="AE89" s="96" t="s">
        <v>14</v>
      </c>
      <c r="AF89" s="96" t="s">
        <v>14</v>
      </c>
      <c r="AG89" s="90" t="s">
        <v>14</v>
      </c>
      <c r="AH89" s="131">
        <v>1.0469999999999999</v>
      </c>
      <c r="AI89" s="133" t="s">
        <v>14</v>
      </c>
      <c r="AJ89" s="5"/>
      <c r="AK89" s="5"/>
      <c r="AL89" s="5"/>
      <c r="AM89" s="5"/>
    </row>
    <row r="90" spans="1:39" ht="15" customHeight="1">
      <c r="A90" s="142"/>
      <c r="B90" s="127"/>
      <c r="C90" s="96"/>
      <c r="D90" s="96"/>
      <c r="E90" s="96"/>
      <c r="F90" s="96"/>
      <c r="G90" s="96"/>
      <c r="H90" s="96"/>
      <c r="I90" s="96"/>
      <c r="J90" s="96"/>
      <c r="K90" s="96"/>
      <c r="L90" s="24" t="s">
        <v>157</v>
      </c>
      <c r="M90" s="17" t="s">
        <v>158</v>
      </c>
      <c r="N90" s="96"/>
      <c r="O90" s="96"/>
      <c r="P90" s="96"/>
      <c r="Q90" s="96"/>
      <c r="R90" s="96"/>
      <c r="S90" s="90"/>
      <c r="T90" s="96"/>
      <c r="U90" s="90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0"/>
      <c r="AH90" s="131"/>
      <c r="AI90" s="133"/>
      <c r="AJ90" s="5"/>
      <c r="AK90" s="5"/>
      <c r="AL90" s="5"/>
      <c r="AM90" s="5"/>
    </row>
    <row r="91" spans="1:39" ht="11.25" customHeight="1">
      <c r="A91" s="142" t="s">
        <v>79</v>
      </c>
      <c r="B91" s="127" t="str">
        <f>"132"</f>
        <v>132</v>
      </c>
      <c r="C91" s="96" t="s">
        <v>42</v>
      </c>
      <c r="D91" s="90" t="s">
        <v>14</v>
      </c>
      <c r="E91" s="96" t="s">
        <v>14</v>
      </c>
      <c r="F91" s="96" t="s">
        <v>14</v>
      </c>
      <c r="G91" s="96" t="s">
        <v>14</v>
      </c>
      <c r="H91" s="96" t="s">
        <v>14</v>
      </c>
      <c r="I91" s="96" t="s">
        <v>14</v>
      </c>
      <c r="J91" s="96" t="s">
        <v>14</v>
      </c>
      <c r="K91" s="96" t="s">
        <v>14</v>
      </c>
      <c r="L91" s="96" t="s">
        <v>14</v>
      </c>
      <c r="M91" s="76"/>
      <c r="N91" s="84">
        <v>5</v>
      </c>
      <c r="O91" s="96" t="s">
        <v>14</v>
      </c>
      <c r="P91" s="96" t="s">
        <v>14</v>
      </c>
      <c r="Q91" s="96" t="s">
        <v>14</v>
      </c>
      <c r="R91" s="96" t="s">
        <v>14</v>
      </c>
      <c r="S91" s="96" t="s">
        <v>14</v>
      </c>
      <c r="T91" s="96" t="s">
        <v>14</v>
      </c>
      <c r="U91" s="151" t="s">
        <v>119</v>
      </c>
      <c r="V91" s="96" t="s">
        <v>14</v>
      </c>
      <c r="W91" s="96" t="s">
        <v>14</v>
      </c>
      <c r="X91" s="96" t="s">
        <v>14</v>
      </c>
      <c r="Y91" s="96" t="s">
        <v>14</v>
      </c>
      <c r="Z91" s="96" t="s">
        <v>14</v>
      </c>
      <c r="AA91" s="96" t="s">
        <v>14</v>
      </c>
      <c r="AB91" s="96" t="s">
        <v>14</v>
      </c>
      <c r="AC91" s="96" t="s">
        <v>14</v>
      </c>
      <c r="AD91" s="96" t="s">
        <v>14</v>
      </c>
      <c r="AE91" s="96" t="s">
        <v>14</v>
      </c>
      <c r="AF91" s="96" t="s">
        <v>14</v>
      </c>
      <c r="AG91" s="90" t="s">
        <v>14</v>
      </c>
      <c r="AH91" s="133">
        <v>0.22</v>
      </c>
      <c r="AI91" s="133" t="s">
        <v>14</v>
      </c>
      <c r="AJ91" s="5"/>
      <c r="AK91" s="5"/>
      <c r="AL91" s="5"/>
      <c r="AM91" s="5"/>
    </row>
    <row r="92" spans="1:39" ht="12" customHeight="1">
      <c r="A92" s="142"/>
      <c r="B92" s="127"/>
      <c r="C92" s="96"/>
      <c r="D92" s="90"/>
      <c r="E92" s="96"/>
      <c r="F92" s="96"/>
      <c r="G92" s="96"/>
      <c r="H92" s="96"/>
      <c r="I92" s="96"/>
      <c r="J92" s="96"/>
      <c r="K92" s="96"/>
      <c r="L92" s="96"/>
      <c r="M92" s="76"/>
      <c r="N92" s="84" t="s">
        <v>138</v>
      </c>
      <c r="O92" s="96"/>
      <c r="P92" s="96"/>
      <c r="Q92" s="96"/>
      <c r="R92" s="96"/>
      <c r="S92" s="96"/>
      <c r="T92" s="96"/>
      <c r="U92" s="152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0"/>
      <c r="AH92" s="133"/>
      <c r="AI92" s="133"/>
      <c r="AJ92" s="5"/>
      <c r="AK92" s="5"/>
      <c r="AL92" s="5"/>
      <c r="AM92" s="5"/>
    </row>
    <row r="93" spans="1:39" ht="12.75" customHeight="1">
      <c r="A93" s="125" t="s">
        <v>80</v>
      </c>
      <c r="B93" s="127" t="str">
        <f>"134"</f>
        <v>134</v>
      </c>
      <c r="C93" s="96" t="s">
        <v>42</v>
      </c>
      <c r="D93" s="96" t="s">
        <v>14</v>
      </c>
      <c r="E93" s="96" t="s">
        <v>14</v>
      </c>
      <c r="F93" s="96" t="s">
        <v>14</v>
      </c>
      <c r="G93" s="96" t="s">
        <v>14</v>
      </c>
      <c r="H93" s="96" t="s">
        <v>14</v>
      </c>
      <c r="I93" s="96" t="s">
        <v>14</v>
      </c>
      <c r="J93" s="96" t="s">
        <v>14</v>
      </c>
      <c r="K93" s="96" t="s">
        <v>14</v>
      </c>
      <c r="L93" s="96" t="s">
        <v>14</v>
      </c>
      <c r="M93" s="86">
        <v>132</v>
      </c>
      <c r="N93" s="96" t="s">
        <v>14</v>
      </c>
      <c r="O93" s="96" t="s">
        <v>14</v>
      </c>
      <c r="P93" s="96" t="s">
        <v>14</v>
      </c>
      <c r="Q93" s="96" t="s">
        <v>14</v>
      </c>
      <c r="R93" s="96" t="s">
        <v>14</v>
      </c>
      <c r="S93" s="96" t="s">
        <v>14</v>
      </c>
      <c r="T93" s="96" t="s">
        <v>14</v>
      </c>
      <c r="U93" s="96" t="s">
        <v>14</v>
      </c>
      <c r="V93" s="96" t="s">
        <v>14</v>
      </c>
      <c r="W93" s="96" t="s">
        <v>14</v>
      </c>
      <c r="X93" s="96" t="s">
        <v>14</v>
      </c>
      <c r="Y93" s="96" t="s">
        <v>14</v>
      </c>
      <c r="Z93" s="96" t="s">
        <v>14</v>
      </c>
      <c r="AA93" s="96" t="s">
        <v>14</v>
      </c>
      <c r="AB93" s="96" t="s">
        <v>14</v>
      </c>
      <c r="AC93" s="96" t="s">
        <v>14</v>
      </c>
      <c r="AD93" s="96" t="s">
        <v>14</v>
      </c>
      <c r="AE93" s="96" t="s">
        <v>14</v>
      </c>
      <c r="AF93" s="96" t="s">
        <v>14</v>
      </c>
      <c r="AG93" s="90" t="s">
        <v>14</v>
      </c>
      <c r="AH93" s="131">
        <v>6</v>
      </c>
      <c r="AI93" s="133" t="s">
        <v>14</v>
      </c>
      <c r="AJ93" s="5"/>
      <c r="AK93" s="5"/>
      <c r="AL93" s="5"/>
      <c r="AM93" s="5"/>
    </row>
    <row r="94" spans="1:39" ht="10.5" customHeight="1">
      <c r="A94" s="125"/>
      <c r="B94" s="127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74" t="s">
        <v>159</v>
      </c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0"/>
      <c r="AH94" s="131"/>
      <c r="AI94" s="133"/>
      <c r="AJ94" s="5"/>
      <c r="AK94" s="5"/>
      <c r="AL94" s="5"/>
      <c r="AM94" s="5"/>
    </row>
    <row r="95" spans="1:39" ht="13.5" customHeight="1">
      <c r="A95" s="125" t="s">
        <v>81</v>
      </c>
      <c r="B95" s="127" t="str">
        <f>"137"</f>
        <v>137</v>
      </c>
      <c r="C95" s="96" t="s">
        <v>42</v>
      </c>
      <c r="D95" s="96" t="s">
        <v>14</v>
      </c>
      <c r="E95" s="90" t="s">
        <v>14</v>
      </c>
      <c r="F95" s="90" t="s">
        <v>14</v>
      </c>
      <c r="G95" s="90" t="s">
        <v>14</v>
      </c>
      <c r="H95" s="59" t="s">
        <v>14</v>
      </c>
      <c r="I95" s="59" t="s">
        <v>14</v>
      </c>
      <c r="J95" s="90" t="s">
        <v>14</v>
      </c>
      <c r="K95" s="90" t="s">
        <v>14</v>
      </c>
      <c r="L95" s="90" t="s">
        <v>14</v>
      </c>
      <c r="M95" s="90" t="s">
        <v>14</v>
      </c>
      <c r="N95" s="151" t="s">
        <v>119</v>
      </c>
      <c r="O95" s="96" t="s">
        <v>14</v>
      </c>
      <c r="P95" s="90" t="s">
        <v>14</v>
      </c>
      <c r="Q95" s="90" t="s">
        <v>14</v>
      </c>
      <c r="R95" s="90" t="s">
        <v>14</v>
      </c>
      <c r="S95" s="90" t="s">
        <v>14</v>
      </c>
      <c r="T95" s="90" t="s">
        <v>14</v>
      </c>
      <c r="U95" s="90" t="s">
        <v>14</v>
      </c>
      <c r="V95" s="90" t="s">
        <v>14</v>
      </c>
      <c r="W95" s="90" t="s">
        <v>14</v>
      </c>
      <c r="X95" s="90" t="s">
        <v>14</v>
      </c>
      <c r="Y95" s="90" t="s">
        <v>14</v>
      </c>
      <c r="Z95" s="90" t="s">
        <v>14</v>
      </c>
      <c r="AA95" s="90" t="s">
        <v>14</v>
      </c>
      <c r="AB95" s="90" t="s">
        <v>14</v>
      </c>
      <c r="AC95" s="90" t="s">
        <v>14</v>
      </c>
      <c r="AD95" s="90" t="s">
        <v>14</v>
      </c>
      <c r="AE95" s="90" t="s">
        <v>14</v>
      </c>
      <c r="AF95" s="90" t="s">
        <v>14</v>
      </c>
      <c r="AG95" s="90" t="s">
        <v>14</v>
      </c>
      <c r="AH95" s="133" t="s">
        <v>119</v>
      </c>
      <c r="AI95" s="133" t="s">
        <v>14</v>
      </c>
      <c r="AJ95" s="5"/>
      <c r="AK95" s="5"/>
      <c r="AL95" s="5"/>
      <c r="AM95" s="5"/>
    </row>
    <row r="96" spans="1:39" ht="11.25" customHeight="1">
      <c r="A96" s="125"/>
      <c r="B96" s="127"/>
      <c r="C96" s="96"/>
      <c r="D96" s="96"/>
      <c r="E96" s="90"/>
      <c r="F96" s="90"/>
      <c r="G96" s="90"/>
      <c r="H96" s="60"/>
      <c r="I96" s="60"/>
      <c r="J96" s="90"/>
      <c r="K96" s="90"/>
      <c r="L96" s="90"/>
      <c r="M96" s="90"/>
      <c r="N96" s="152"/>
      <c r="O96" s="96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133"/>
      <c r="AI96" s="133"/>
      <c r="AJ96" s="5"/>
      <c r="AK96" s="5"/>
      <c r="AL96" s="5"/>
      <c r="AM96" s="5"/>
    </row>
    <row r="97" spans="1:39" ht="11.25" customHeight="1">
      <c r="A97" s="125" t="s">
        <v>36</v>
      </c>
      <c r="B97" s="127" t="str">
        <f>"144"</f>
        <v>144</v>
      </c>
      <c r="C97" s="96" t="s">
        <v>42</v>
      </c>
      <c r="D97" s="90" t="s">
        <v>14</v>
      </c>
      <c r="E97" s="90" t="s">
        <v>14</v>
      </c>
      <c r="F97" s="90" t="s">
        <v>14</v>
      </c>
      <c r="G97" s="90" t="s">
        <v>14</v>
      </c>
      <c r="H97" s="90" t="s">
        <v>14</v>
      </c>
      <c r="I97" s="90" t="s">
        <v>14</v>
      </c>
      <c r="J97" s="90" t="s">
        <v>14</v>
      </c>
      <c r="K97" s="90" t="s">
        <v>14</v>
      </c>
      <c r="L97" s="90" t="s">
        <v>14</v>
      </c>
      <c r="M97" s="90" t="s">
        <v>14</v>
      </c>
      <c r="N97" s="90" t="s">
        <v>14</v>
      </c>
      <c r="O97" s="90" t="s">
        <v>14</v>
      </c>
      <c r="P97" s="90" t="s">
        <v>14</v>
      </c>
      <c r="Q97" s="90" t="s">
        <v>14</v>
      </c>
      <c r="R97" s="90" t="s">
        <v>14</v>
      </c>
      <c r="S97" s="90" t="s">
        <v>14</v>
      </c>
      <c r="T97" s="90" t="s">
        <v>14</v>
      </c>
      <c r="U97" s="90" t="s">
        <v>14</v>
      </c>
      <c r="V97" s="90" t="s">
        <v>14</v>
      </c>
      <c r="W97" s="90" t="s">
        <v>14</v>
      </c>
      <c r="X97" s="90" t="s">
        <v>14</v>
      </c>
      <c r="Y97" s="90" t="s">
        <v>14</v>
      </c>
      <c r="Z97" s="90" t="s">
        <v>14</v>
      </c>
      <c r="AA97" s="90" t="s">
        <v>14</v>
      </c>
      <c r="AB97" s="90" t="s">
        <v>14</v>
      </c>
      <c r="AC97" s="90" t="s">
        <v>14</v>
      </c>
      <c r="AD97" s="90" t="s">
        <v>14</v>
      </c>
      <c r="AE97" s="90" t="s">
        <v>14</v>
      </c>
      <c r="AF97" s="90" t="s">
        <v>14</v>
      </c>
      <c r="AG97" s="90" t="s">
        <v>14</v>
      </c>
      <c r="AH97" s="90" t="s">
        <v>14</v>
      </c>
      <c r="AI97" s="133" t="s">
        <v>14</v>
      </c>
      <c r="AJ97" s="5"/>
      <c r="AK97" s="5"/>
      <c r="AL97" s="5"/>
      <c r="AM97" s="5"/>
    </row>
    <row r="98" spans="1:39" ht="11.25" customHeight="1">
      <c r="A98" s="125"/>
      <c r="B98" s="127"/>
      <c r="C98" s="96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133"/>
      <c r="AJ98" s="5"/>
      <c r="AK98" s="5"/>
      <c r="AL98" s="5"/>
      <c r="AM98" s="5"/>
    </row>
    <row r="99" spans="1:39" ht="11.25" customHeight="1">
      <c r="A99" s="125" t="s">
        <v>82</v>
      </c>
      <c r="B99" s="127" t="str">
        <f>"151"</f>
        <v>151</v>
      </c>
      <c r="C99" s="96" t="s">
        <v>42</v>
      </c>
      <c r="D99" s="90" t="s">
        <v>14</v>
      </c>
      <c r="E99" s="96" t="s">
        <v>14</v>
      </c>
      <c r="F99" s="96" t="s">
        <v>14</v>
      </c>
      <c r="G99" s="96" t="s">
        <v>14</v>
      </c>
      <c r="H99" s="96" t="s">
        <v>14</v>
      </c>
      <c r="I99" s="96" t="s">
        <v>14</v>
      </c>
      <c r="J99" s="96" t="s">
        <v>14</v>
      </c>
      <c r="K99" s="96" t="s">
        <v>14</v>
      </c>
      <c r="L99" s="96" t="s">
        <v>14</v>
      </c>
      <c r="M99" s="96" t="s">
        <v>14</v>
      </c>
      <c r="N99" s="96" t="s">
        <v>14</v>
      </c>
      <c r="O99" s="96" t="s">
        <v>14</v>
      </c>
      <c r="P99" s="96" t="s">
        <v>14</v>
      </c>
      <c r="Q99" s="96" t="s">
        <v>14</v>
      </c>
      <c r="R99" s="96" t="s">
        <v>14</v>
      </c>
      <c r="S99" s="96" t="s">
        <v>14</v>
      </c>
      <c r="T99" s="96" t="s">
        <v>14</v>
      </c>
      <c r="U99" s="90" t="s">
        <v>14</v>
      </c>
      <c r="V99" s="88">
        <v>20.2</v>
      </c>
      <c r="W99" s="96" t="s">
        <v>14</v>
      </c>
      <c r="X99" s="96" t="s">
        <v>14</v>
      </c>
      <c r="Y99" s="96" t="s">
        <v>14</v>
      </c>
      <c r="Z99" s="96" t="s">
        <v>14</v>
      </c>
      <c r="AA99" s="96" t="s">
        <v>14</v>
      </c>
      <c r="AB99" s="96" t="s">
        <v>14</v>
      </c>
      <c r="AC99" s="96" t="s">
        <v>14</v>
      </c>
      <c r="AD99" s="96" t="s">
        <v>14</v>
      </c>
      <c r="AE99" s="96" t="s">
        <v>14</v>
      </c>
      <c r="AF99" s="96" t="s">
        <v>14</v>
      </c>
      <c r="AG99" s="90" t="s">
        <v>14</v>
      </c>
      <c r="AH99" s="133">
        <v>0.88800000000000001</v>
      </c>
      <c r="AI99" s="133" t="s">
        <v>14</v>
      </c>
      <c r="AJ99" s="5"/>
      <c r="AK99" s="5"/>
      <c r="AL99" s="5"/>
      <c r="AM99" s="5"/>
    </row>
    <row r="100" spans="1:39" ht="11.25" customHeight="1">
      <c r="A100" s="125"/>
      <c r="B100" s="127"/>
      <c r="C100" s="96"/>
      <c r="D100" s="90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0"/>
      <c r="V100" s="88" t="s">
        <v>160</v>
      </c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0"/>
      <c r="AH100" s="133"/>
      <c r="AI100" s="133"/>
      <c r="AJ100" s="5"/>
      <c r="AK100" s="5"/>
      <c r="AL100" s="5"/>
      <c r="AM100" s="5"/>
    </row>
    <row r="101" spans="1:39" ht="12" customHeight="1">
      <c r="A101" s="125" t="s">
        <v>83</v>
      </c>
      <c r="B101" s="127">
        <v>156</v>
      </c>
      <c r="C101" s="96" t="s">
        <v>42</v>
      </c>
      <c r="D101" s="83" t="s">
        <v>14</v>
      </c>
      <c r="E101" s="96" t="s">
        <v>14</v>
      </c>
      <c r="F101" s="96" t="s">
        <v>14</v>
      </c>
      <c r="G101" s="96" t="s">
        <v>14</v>
      </c>
      <c r="H101" s="96" t="s">
        <v>14</v>
      </c>
      <c r="I101" s="96" t="s">
        <v>14</v>
      </c>
      <c r="J101" s="96" t="s">
        <v>14</v>
      </c>
      <c r="K101" s="96" t="s">
        <v>14</v>
      </c>
      <c r="L101" s="96" t="s">
        <v>14</v>
      </c>
      <c r="M101" s="96" t="s">
        <v>14</v>
      </c>
      <c r="N101" s="96" t="s">
        <v>14</v>
      </c>
      <c r="O101" s="96" t="s">
        <v>14</v>
      </c>
      <c r="P101" s="96" t="s">
        <v>14</v>
      </c>
      <c r="Q101" s="96" t="s">
        <v>14</v>
      </c>
      <c r="R101" s="96" t="s">
        <v>14</v>
      </c>
      <c r="S101" s="96" t="s">
        <v>14</v>
      </c>
      <c r="T101" s="96" t="s">
        <v>14</v>
      </c>
      <c r="U101" s="90" t="s">
        <v>14</v>
      </c>
      <c r="V101" s="96" t="s">
        <v>14</v>
      </c>
      <c r="W101" s="96" t="s">
        <v>14</v>
      </c>
      <c r="X101" s="96" t="s">
        <v>14</v>
      </c>
      <c r="Y101" s="96" t="s">
        <v>14</v>
      </c>
      <c r="Z101" s="96" t="s">
        <v>14</v>
      </c>
      <c r="AA101" s="96" t="s">
        <v>14</v>
      </c>
      <c r="AB101" s="96" t="s">
        <v>14</v>
      </c>
      <c r="AC101" s="96" t="s">
        <v>14</v>
      </c>
      <c r="AD101" s="96" t="s">
        <v>14</v>
      </c>
      <c r="AE101" s="96" t="s">
        <v>14</v>
      </c>
      <c r="AF101" s="96" t="s">
        <v>14</v>
      </c>
      <c r="AG101" s="90" t="s">
        <v>14</v>
      </c>
      <c r="AH101" s="133" t="s">
        <v>14</v>
      </c>
      <c r="AI101" s="133" t="s">
        <v>14</v>
      </c>
      <c r="AJ101" s="5"/>
      <c r="AK101" s="5"/>
      <c r="AL101" s="5"/>
      <c r="AM101" s="5"/>
    </row>
    <row r="102" spans="1:39" ht="12" customHeight="1">
      <c r="A102" s="125"/>
      <c r="B102" s="127"/>
      <c r="C102" s="96"/>
      <c r="D102" s="83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0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0"/>
      <c r="AH102" s="133"/>
      <c r="AI102" s="133"/>
      <c r="AJ102" s="5"/>
      <c r="AK102" s="5"/>
      <c r="AL102" s="5"/>
      <c r="AM102" s="5"/>
    </row>
    <row r="103" spans="1:39" ht="13.5" customHeight="1">
      <c r="A103" s="125" t="s">
        <v>84</v>
      </c>
      <c r="B103" s="127" t="str">
        <f>"092"</f>
        <v>092</v>
      </c>
      <c r="C103" s="96" t="s">
        <v>77</v>
      </c>
      <c r="D103" s="90" t="s">
        <v>14</v>
      </c>
      <c r="E103" s="90" t="s">
        <v>14</v>
      </c>
      <c r="F103" s="90" t="s">
        <v>14</v>
      </c>
      <c r="G103" s="90" t="s">
        <v>14</v>
      </c>
      <c r="H103" s="90" t="s">
        <v>14</v>
      </c>
      <c r="I103" s="90" t="s">
        <v>14</v>
      </c>
      <c r="J103" s="90" t="s">
        <v>14</v>
      </c>
      <c r="K103" s="90" t="s">
        <v>14</v>
      </c>
      <c r="L103" s="96" t="s">
        <v>14</v>
      </c>
      <c r="M103" s="90" t="s">
        <v>14</v>
      </c>
      <c r="N103" s="90" t="s">
        <v>14</v>
      </c>
      <c r="O103" s="90" t="s">
        <v>14</v>
      </c>
      <c r="P103" s="90" t="s">
        <v>14</v>
      </c>
      <c r="Q103" s="90" t="s">
        <v>14</v>
      </c>
      <c r="R103" s="90" t="s">
        <v>14</v>
      </c>
      <c r="S103" s="90" t="s">
        <v>14</v>
      </c>
      <c r="T103" s="90" t="s">
        <v>14</v>
      </c>
      <c r="U103" s="90" t="s">
        <v>14</v>
      </c>
      <c r="V103" s="96" t="s">
        <v>14</v>
      </c>
      <c r="W103" s="90" t="s">
        <v>14</v>
      </c>
      <c r="X103" s="90" t="s">
        <v>14</v>
      </c>
      <c r="Y103" s="90" t="s">
        <v>14</v>
      </c>
      <c r="Z103" s="90" t="s">
        <v>14</v>
      </c>
      <c r="AA103" s="90" t="s">
        <v>14</v>
      </c>
      <c r="AB103" s="90" t="s">
        <v>14</v>
      </c>
      <c r="AC103" s="90" t="s">
        <v>14</v>
      </c>
      <c r="AD103" s="90" t="s">
        <v>14</v>
      </c>
      <c r="AE103" s="90" t="s">
        <v>14</v>
      </c>
      <c r="AF103" s="90" t="s">
        <v>14</v>
      </c>
      <c r="AG103" s="90" t="s">
        <v>14</v>
      </c>
      <c r="AH103" s="133" t="s">
        <v>14</v>
      </c>
      <c r="AI103" s="133" t="s">
        <v>14</v>
      </c>
      <c r="AJ103" s="5"/>
      <c r="AK103" s="5"/>
      <c r="AL103" s="5"/>
      <c r="AM103" s="5"/>
    </row>
    <row r="104" spans="1:39" ht="13.5" customHeight="1">
      <c r="A104" s="125"/>
      <c r="B104" s="127"/>
      <c r="C104" s="96"/>
      <c r="D104" s="90"/>
      <c r="E104" s="90"/>
      <c r="F104" s="90"/>
      <c r="G104" s="90"/>
      <c r="H104" s="90"/>
      <c r="I104" s="90"/>
      <c r="J104" s="90"/>
      <c r="K104" s="90"/>
      <c r="L104" s="96"/>
      <c r="M104" s="90"/>
      <c r="N104" s="90"/>
      <c r="O104" s="90"/>
      <c r="P104" s="90"/>
      <c r="Q104" s="90"/>
      <c r="R104" s="90"/>
      <c r="S104" s="90"/>
      <c r="T104" s="90"/>
      <c r="U104" s="90"/>
      <c r="V104" s="96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133"/>
      <c r="AI104" s="133"/>
      <c r="AJ104" s="5"/>
      <c r="AK104" s="5"/>
      <c r="AL104" s="5"/>
      <c r="AM104" s="5"/>
    </row>
    <row r="105" spans="1:39" ht="12.75" customHeight="1">
      <c r="A105" s="125" t="s">
        <v>85</v>
      </c>
      <c r="B105" s="127" t="str">
        <f>"163"</f>
        <v>163</v>
      </c>
      <c r="C105" s="96" t="s">
        <v>42</v>
      </c>
      <c r="D105" s="75">
        <v>15.2</v>
      </c>
      <c r="E105" s="90" t="s">
        <v>14</v>
      </c>
      <c r="F105" s="46">
        <v>10</v>
      </c>
      <c r="G105" s="90" t="s">
        <v>14</v>
      </c>
      <c r="H105" s="90" t="s">
        <v>14</v>
      </c>
      <c r="I105" s="90" t="s">
        <v>14</v>
      </c>
      <c r="J105" s="90" t="s">
        <v>14</v>
      </c>
      <c r="K105" s="90" t="s">
        <v>14</v>
      </c>
      <c r="L105" s="148" t="s">
        <v>119</v>
      </c>
      <c r="M105" s="75"/>
      <c r="N105" s="90" t="s">
        <v>14</v>
      </c>
      <c r="O105" s="46">
        <v>20</v>
      </c>
      <c r="P105" s="90" t="s">
        <v>14</v>
      </c>
      <c r="Q105" s="90" t="s">
        <v>14</v>
      </c>
      <c r="R105" s="90" t="s">
        <v>14</v>
      </c>
      <c r="S105" s="90" t="s">
        <v>14</v>
      </c>
      <c r="T105" s="90" t="s">
        <v>14</v>
      </c>
      <c r="U105" s="148" t="s">
        <v>119</v>
      </c>
      <c r="V105" s="90" t="s">
        <v>14</v>
      </c>
      <c r="W105" s="75">
        <v>10</v>
      </c>
      <c r="X105" s="90" t="s">
        <v>14</v>
      </c>
      <c r="Y105" s="90" t="s">
        <v>14</v>
      </c>
      <c r="Z105" s="90" t="s">
        <v>14</v>
      </c>
      <c r="AA105" s="90" t="s">
        <v>14</v>
      </c>
      <c r="AB105" s="90" t="s">
        <v>14</v>
      </c>
      <c r="AC105" s="90" t="s">
        <v>14</v>
      </c>
      <c r="AD105" s="90" t="s">
        <v>14</v>
      </c>
      <c r="AE105" s="90" t="s">
        <v>14</v>
      </c>
      <c r="AF105" s="90" t="s">
        <v>14</v>
      </c>
      <c r="AG105" s="90" t="s">
        <v>14</v>
      </c>
      <c r="AH105" s="131">
        <v>2.65</v>
      </c>
      <c r="AI105" s="133" t="s">
        <v>14</v>
      </c>
      <c r="AJ105" s="5"/>
      <c r="AK105" s="5"/>
      <c r="AL105" s="5"/>
      <c r="AM105" s="5"/>
    </row>
    <row r="106" spans="1:39" ht="13.5" customHeight="1">
      <c r="A106" s="125"/>
      <c r="B106" s="127"/>
      <c r="C106" s="96"/>
      <c r="D106" s="75" t="s">
        <v>161</v>
      </c>
      <c r="E106" s="90"/>
      <c r="F106" s="24" t="s">
        <v>135</v>
      </c>
      <c r="G106" s="90"/>
      <c r="H106" s="90"/>
      <c r="I106" s="90"/>
      <c r="J106" s="90"/>
      <c r="K106" s="90"/>
      <c r="L106" s="149"/>
      <c r="M106" s="75"/>
      <c r="N106" s="90"/>
      <c r="O106" s="61" t="s">
        <v>139</v>
      </c>
      <c r="P106" s="90"/>
      <c r="Q106" s="90"/>
      <c r="R106" s="90"/>
      <c r="S106" s="90"/>
      <c r="T106" s="90"/>
      <c r="U106" s="149"/>
      <c r="V106" s="90"/>
      <c r="W106" s="75" t="s">
        <v>135</v>
      </c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131"/>
      <c r="AI106" s="131"/>
      <c r="AJ106" s="5"/>
      <c r="AK106" s="5"/>
      <c r="AL106" s="5"/>
      <c r="AM106" s="5"/>
    </row>
    <row r="107" spans="1:39" ht="13.5" customHeight="1">
      <c r="A107" s="125" t="s">
        <v>123</v>
      </c>
      <c r="B107" s="127">
        <v>136</v>
      </c>
      <c r="C107" s="96" t="s">
        <v>42</v>
      </c>
      <c r="D107" s="90" t="s">
        <v>14</v>
      </c>
      <c r="E107" s="90" t="s">
        <v>14</v>
      </c>
      <c r="F107" s="90" t="s">
        <v>14</v>
      </c>
      <c r="G107" s="90" t="s">
        <v>14</v>
      </c>
      <c r="H107" s="90" t="s">
        <v>14</v>
      </c>
      <c r="I107" s="90" t="s">
        <v>14</v>
      </c>
      <c r="J107" s="82"/>
      <c r="K107" s="90" t="s">
        <v>14</v>
      </c>
      <c r="L107" s="148"/>
      <c r="M107" s="90" t="s">
        <v>14</v>
      </c>
      <c r="N107" s="90" t="s">
        <v>14</v>
      </c>
      <c r="O107" s="90" t="s">
        <v>14</v>
      </c>
      <c r="P107" s="90" t="s">
        <v>14</v>
      </c>
      <c r="Q107" s="90" t="s">
        <v>14</v>
      </c>
      <c r="R107" s="90" t="s">
        <v>14</v>
      </c>
      <c r="S107" s="90" t="s">
        <v>14</v>
      </c>
      <c r="T107" s="90" t="s">
        <v>14</v>
      </c>
      <c r="U107" s="90" t="s">
        <v>14</v>
      </c>
      <c r="V107" s="90" t="s">
        <v>14</v>
      </c>
      <c r="W107" s="90" t="s">
        <v>14</v>
      </c>
      <c r="X107" s="90" t="s">
        <v>14</v>
      </c>
      <c r="Y107" s="90" t="s">
        <v>14</v>
      </c>
      <c r="Z107" s="90" t="s">
        <v>14</v>
      </c>
      <c r="AA107" s="90" t="s">
        <v>14</v>
      </c>
      <c r="AB107" s="90" t="s">
        <v>14</v>
      </c>
      <c r="AC107" s="90" t="s">
        <v>14</v>
      </c>
      <c r="AD107" s="90" t="s">
        <v>14</v>
      </c>
      <c r="AE107" s="90" t="s">
        <v>14</v>
      </c>
      <c r="AF107" s="90" t="s">
        <v>14</v>
      </c>
      <c r="AG107" s="90" t="s">
        <v>14</v>
      </c>
      <c r="AH107" s="131" t="s">
        <v>129</v>
      </c>
      <c r="AI107" s="133" t="s">
        <v>14</v>
      </c>
      <c r="AJ107" s="5"/>
      <c r="AK107" s="5"/>
      <c r="AL107" s="5"/>
      <c r="AM107" s="5"/>
    </row>
    <row r="108" spans="1:39" ht="9" customHeight="1">
      <c r="A108" s="125"/>
      <c r="B108" s="127"/>
      <c r="C108" s="96"/>
      <c r="D108" s="90"/>
      <c r="E108" s="90"/>
      <c r="F108" s="90"/>
      <c r="G108" s="90"/>
      <c r="H108" s="90"/>
      <c r="I108" s="90"/>
      <c r="J108" s="87"/>
      <c r="K108" s="90"/>
      <c r="L108" s="149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131"/>
      <c r="AI108" s="133"/>
      <c r="AJ108" s="5"/>
      <c r="AK108" s="5"/>
      <c r="AL108" s="5"/>
      <c r="AM108" s="5"/>
    </row>
    <row r="109" spans="1:39" ht="15" customHeight="1">
      <c r="A109" s="125" t="s">
        <v>86</v>
      </c>
      <c r="B109" s="127" t="str">
        <f>"170"</f>
        <v>170</v>
      </c>
      <c r="C109" s="96" t="s">
        <v>42</v>
      </c>
      <c r="D109" s="90" t="s">
        <v>14</v>
      </c>
      <c r="E109" s="90" t="s">
        <v>14</v>
      </c>
      <c r="F109" s="90" t="s">
        <v>14</v>
      </c>
      <c r="G109" s="90" t="s">
        <v>14</v>
      </c>
      <c r="H109" s="90" t="s">
        <v>14</v>
      </c>
      <c r="I109" s="90" t="s">
        <v>14</v>
      </c>
      <c r="J109" s="90" t="s">
        <v>14</v>
      </c>
      <c r="K109" s="90" t="s">
        <v>14</v>
      </c>
      <c r="L109" s="75">
        <v>4</v>
      </c>
      <c r="M109" s="153" t="s">
        <v>119</v>
      </c>
      <c r="N109" s="83">
        <v>16.8</v>
      </c>
      <c r="O109" s="90" t="s">
        <v>14</v>
      </c>
      <c r="P109" s="90" t="s">
        <v>14</v>
      </c>
      <c r="Q109" s="90" t="s">
        <v>14</v>
      </c>
      <c r="R109" s="90" t="s">
        <v>14</v>
      </c>
      <c r="S109" s="90" t="s">
        <v>14</v>
      </c>
      <c r="T109" s="90" t="s">
        <v>14</v>
      </c>
      <c r="U109" s="90" t="s">
        <v>14</v>
      </c>
      <c r="V109" s="90" t="s">
        <v>14</v>
      </c>
      <c r="W109" s="90"/>
      <c r="X109" s="90" t="s">
        <v>14</v>
      </c>
      <c r="Y109" s="90" t="s">
        <v>14</v>
      </c>
      <c r="Z109" s="90" t="s">
        <v>14</v>
      </c>
      <c r="AA109" s="90" t="s">
        <v>14</v>
      </c>
      <c r="AB109" s="90" t="s">
        <v>14</v>
      </c>
      <c r="AC109" s="90" t="s">
        <v>14</v>
      </c>
      <c r="AD109" s="90" t="s">
        <v>14</v>
      </c>
      <c r="AE109" s="90" t="s">
        <v>14</v>
      </c>
      <c r="AF109" s="90" t="s">
        <v>14</v>
      </c>
      <c r="AG109" s="90" t="s">
        <v>14</v>
      </c>
      <c r="AH109" s="131">
        <v>0.871</v>
      </c>
      <c r="AI109" s="133" t="s">
        <v>14</v>
      </c>
      <c r="AJ109" s="5"/>
      <c r="AK109" s="5"/>
      <c r="AL109" s="5"/>
      <c r="AM109" s="5"/>
    </row>
    <row r="110" spans="1:39" ht="10.5" customHeight="1">
      <c r="A110" s="125"/>
      <c r="B110" s="127"/>
      <c r="C110" s="96"/>
      <c r="D110" s="90"/>
      <c r="E110" s="90"/>
      <c r="F110" s="90"/>
      <c r="G110" s="90"/>
      <c r="H110" s="90"/>
      <c r="I110" s="90"/>
      <c r="J110" s="90"/>
      <c r="K110" s="90"/>
      <c r="L110" s="75" t="s">
        <v>136</v>
      </c>
      <c r="M110" s="154"/>
      <c r="N110" s="83" t="s">
        <v>162</v>
      </c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131"/>
      <c r="AI110" s="133"/>
      <c r="AJ110" s="5" t="s">
        <v>87</v>
      </c>
      <c r="AK110" s="5"/>
      <c r="AL110" s="5"/>
      <c r="AM110" s="5"/>
    </row>
    <row r="111" spans="1:39" ht="10.5" customHeight="1">
      <c r="A111" s="125" t="s">
        <v>32</v>
      </c>
      <c r="B111" s="127" t="str">
        <f>"172"</f>
        <v>172</v>
      </c>
      <c r="C111" s="96" t="s">
        <v>77</v>
      </c>
      <c r="D111" s="96" t="s">
        <v>14</v>
      </c>
      <c r="E111" s="96" t="s">
        <v>14</v>
      </c>
      <c r="F111" s="96" t="s">
        <v>14</v>
      </c>
      <c r="G111" s="96" t="s">
        <v>14</v>
      </c>
      <c r="H111" s="90" t="s">
        <v>14</v>
      </c>
      <c r="I111" s="96" t="s">
        <v>14</v>
      </c>
      <c r="J111" s="66">
        <v>100</v>
      </c>
      <c r="K111" s="96" t="s">
        <v>14</v>
      </c>
      <c r="L111" s="96" t="s">
        <v>14</v>
      </c>
      <c r="M111" s="96" t="s">
        <v>14</v>
      </c>
      <c r="N111" s="96" t="s">
        <v>14</v>
      </c>
      <c r="O111" s="96" t="s">
        <v>14</v>
      </c>
      <c r="P111" s="96" t="s">
        <v>14</v>
      </c>
      <c r="Q111" s="96" t="s">
        <v>14</v>
      </c>
      <c r="R111" s="96" t="s">
        <v>14</v>
      </c>
      <c r="S111" s="96" t="s">
        <v>14</v>
      </c>
      <c r="T111" s="96" t="s">
        <v>14</v>
      </c>
      <c r="U111" s="96" t="s">
        <v>14</v>
      </c>
      <c r="V111" s="90" t="s">
        <v>14</v>
      </c>
      <c r="W111" s="96" t="s">
        <v>14</v>
      </c>
      <c r="X111" s="96" t="s">
        <v>14</v>
      </c>
      <c r="Y111" s="96" t="s">
        <v>14</v>
      </c>
      <c r="Z111" s="96" t="s">
        <v>14</v>
      </c>
      <c r="AA111" s="96" t="s">
        <v>14</v>
      </c>
      <c r="AB111" s="96" t="s">
        <v>14</v>
      </c>
      <c r="AC111" s="96" t="s">
        <v>14</v>
      </c>
      <c r="AD111" s="96" t="s">
        <v>14</v>
      </c>
      <c r="AE111" s="96" t="s">
        <v>14</v>
      </c>
      <c r="AF111" s="96" t="s">
        <v>14</v>
      </c>
      <c r="AG111" s="90" t="s">
        <v>14</v>
      </c>
      <c r="AH111" s="131">
        <v>4.75</v>
      </c>
      <c r="AI111" s="133" t="s">
        <v>14</v>
      </c>
      <c r="AJ111" s="5"/>
      <c r="AK111" s="5"/>
      <c r="AL111" s="5"/>
      <c r="AM111" s="5"/>
    </row>
    <row r="112" spans="1:39" ht="11.25" customHeight="1">
      <c r="A112" s="125"/>
      <c r="B112" s="127"/>
      <c r="C112" s="96"/>
      <c r="D112" s="96"/>
      <c r="E112" s="96"/>
      <c r="F112" s="96"/>
      <c r="G112" s="96"/>
      <c r="H112" s="90"/>
      <c r="I112" s="96"/>
      <c r="J112" s="17" t="s">
        <v>163</v>
      </c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0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0"/>
      <c r="AH112" s="131"/>
      <c r="AI112" s="133"/>
      <c r="AJ112" s="5"/>
      <c r="AK112" s="5"/>
      <c r="AL112" s="5"/>
      <c r="AM112" s="5"/>
    </row>
    <row r="113" spans="1:40" ht="11.25" customHeight="1">
      <c r="A113" s="125" t="s">
        <v>88</v>
      </c>
      <c r="B113" s="127" t="str">
        <f>"174"</f>
        <v>174</v>
      </c>
      <c r="C113" s="96" t="s">
        <v>42</v>
      </c>
      <c r="D113" s="35">
        <v>1</v>
      </c>
      <c r="E113" s="90" t="s">
        <v>14</v>
      </c>
      <c r="F113" s="90" t="s">
        <v>14</v>
      </c>
      <c r="G113" s="90" t="s">
        <v>14</v>
      </c>
      <c r="H113" s="90" t="s">
        <v>14</v>
      </c>
      <c r="I113" s="90" t="s">
        <v>14</v>
      </c>
      <c r="J113" s="90" t="s">
        <v>14</v>
      </c>
      <c r="K113" s="90" t="s">
        <v>14</v>
      </c>
      <c r="L113" s="66">
        <v>1.3</v>
      </c>
      <c r="M113" s="66">
        <v>0.5</v>
      </c>
      <c r="N113" s="75">
        <v>0.7</v>
      </c>
      <c r="O113" s="96" t="s">
        <v>14</v>
      </c>
      <c r="P113" s="90" t="s">
        <v>14</v>
      </c>
      <c r="Q113" s="90" t="s">
        <v>14</v>
      </c>
      <c r="R113" s="90" t="s">
        <v>14</v>
      </c>
      <c r="S113" s="90" t="s">
        <v>14</v>
      </c>
      <c r="T113" s="90" t="s">
        <v>14</v>
      </c>
      <c r="U113" s="151" t="s">
        <v>119</v>
      </c>
      <c r="V113" s="90" t="s">
        <v>14</v>
      </c>
      <c r="W113" s="90" t="s">
        <v>14</v>
      </c>
      <c r="X113" s="90" t="s">
        <v>14</v>
      </c>
      <c r="Y113" s="90" t="s">
        <v>14</v>
      </c>
      <c r="Z113" s="90" t="s">
        <v>14</v>
      </c>
      <c r="AA113" s="90" t="s">
        <v>14</v>
      </c>
      <c r="AB113" s="90" t="s">
        <v>14</v>
      </c>
      <c r="AC113" s="90" t="s">
        <v>14</v>
      </c>
      <c r="AD113" s="90" t="s">
        <v>14</v>
      </c>
      <c r="AE113" s="90" t="s">
        <v>14</v>
      </c>
      <c r="AF113" s="90" t="s">
        <v>14</v>
      </c>
      <c r="AG113" s="90" t="s">
        <v>14</v>
      </c>
      <c r="AH113" s="131">
        <v>0.16700000000000001</v>
      </c>
      <c r="AI113" s="133" t="s">
        <v>14</v>
      </c>
      <c r="AJ113" s="5"/>
      <c r="AK113" s="5"/>
      <c r="AL113" s="5"/>
      <c r="AM113" s="5"/>
    </row>
    <row r="114" spans="1:40" ht="10.5" customHeight="1">
      <c r="A114" s="125"/>
      <c r="B114" s="127"/>
      <c r="C114" s="96"/>
      <c r="D114" s="24" t="s">
        <v>164</v>
      </c>
      <c r="E114" s="90"/>
      <c r="F114" s="90"/>
      <c r="G114" s="90"/>
      <c r="H114" s="90"/>
      <c r="I114" s="90"/>
      <c r="J114" s="90"/>
      <c r="K114" s="90"/>
      <c r="L114" s="17" t="s">
        <v>165</v>
      </c>
      <c r="M114" s="17" t="s">
        <v>140</v>
      </c>
      <c r="N114" s="75" t="s">
        <v>166</v>
      </c>
      <c r="O114" s="96"/>
      <c r="P114" s="90"/>
      <c r="Q114" s="90"/>
      <c r="R114" s="90"/>
      <c r="S114" s="90"/>
      <c r="T114" s="90"/>
      <c r="U114" s="152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131"/>
      <c r="AI114" s="131"/>
      <c r="AJ114" s="5"/>
      <c r="AK114" s="5"/>
      <c r="AL114" s="5"/>
      <c r="AM114" s="5"/>
    </row>
    <row r="115" spans="1:40" ht="10.5" customHeight="1">
      <c r="A115" s="125" t="s">
        <v>89</v>
      </c>
      <c r="B115" s="127">
        <v>176</v>
      </c>
      <c r="C115" s="96" t="s">
        <v>42</v>
      </c>
      <c r="D115" s="90" t="s">
        <v>14</v>
      </c>
      <c r="E115" s="90" t="s">
        <v>14</v>
      </c>
      <c r="F115" s="90" t="s">
        <v>14</v>
      </c>
      <c r="G115" s="90" t="s">
        <v>14</v>
      </c>
      <c r="H115" s="90" t="s">
        <v>14</v>
      </c>
      <c r="I115" s="90" t="s">
        <v>14</v>
      </c>
      <c r="J115" s="90" t="s">
        <v>14</v>
      </c>
      <c r="K115" s="90" t="s">
        <v>14</v>
      </c>
      <c r="L115" s="90" t="s">
        <v>14</v>
      </c>
      <c r="M115" s="90" t="s">
        <v>14</v>
      </c>
      <c r="N115" s="90" t="s">
        <v>14</v>
      </c>
      <c r="O115" s="96" t="s">
        <v>14</v>
      </c>
      <c r="P115" s="90" t="s">
        <v>14</v>
      </c>
      <c r="Q115" s="90" t="s">
        <v>14</v>
      </c>
      <c r="R115" s="90" t="s">
        <v>14</v>
      </c>
      <c r="S115" s="90" t="s">
        <v>14</v>
      </c>
      <c r="T115" s="90" t="s">
        <v>14</v>
      </c>
      <c r="U115" s="90" t="s">
        <v>14</v>
      </c>
      <c r="V115" s="90" t="s">
        <v>14</v>
      </c>
      <c r="W115" s="90" t="s">
        <v>14</v>
      </c>
      <c r="X115" s="90" t="s">
        <v>14</v>
      </c>
      <c r="Y115" s="90" t="s">
        <v>14</v>
      </c>
      <c r="Z115" s="90" t="s">
        <v>14</v>
      </c>
      <c r="AA115" s="90" t="s">
        <v>14</v>
      </c>
      <c r="AB115" s="90" t="s">
        <v>14</v>
      </c>
      <c r="AC115" s="90" t="s">
        <v>14</v>
      </c>
      <c r="AD115" s="90" t="s">
        <v>14</v>
      </c>
      <c r="AE115" s="90" t="s">
        <v>14</v>
      </c>
      <c r="AF115" s="90" t="s">
        <v>14</v>
      </c>
      <c r="AG115" s="90" t="s">
        <v>14</v>
      </c>
      <c r="AH115" s="90" t="s">
        <v>14</v>
      </c>
      <c r="AI115" s="133" t="s">
        <v>14</v>
      </c>
      <c r="AJ115" s="5"/>
      <c r="AK115" s="5"/>
      <c r="AL115" s="5"/>
      <c r="AM115" s="5"/>
    </row>
    <row r="116" spans="1:40" ht="10.5" customHeight="1">
      <c r="A116" s="125"/>
      <c r="B116" s="127"/>
      <c r="C116" s="96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6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133"/>
      <c r="AJ116" s="5"/>
      <c r="AK116" s="5"/>
      <c r="AL116" s="5"/>
      <c r="AM116" s="5"/>
    </row>
    <row r="117" spans="1:40" ht="12.75" customHeight="1">
      <c r="A117" s="125" t="s">
        <v>90</v>
      </c>
      <c r="B117" s="127" t="str">
        <f>"177"</f>
        <v>177</v>
      </c>
      <c r="C117" s="96" t="s">
        <v>42</v>
      </c>
      <c r="D117" s="90" t="s">
        <v>14</v>
      </c>
      <c r="E117" s="90" t="s">
        <v>14</v>
      </c>
      <c r="F117" s="90" t="s">
        <v>14</v>
      </c>
      <c r="G117" s="90" t="s">
        <v>14</v>
      </c>
      <c r="H117" s="90" t="s">
        <v>14</v>
      </c>
      <c r="I117" s="90" t="s">
        <v>14</v>
      </c>
      <c r="J117" s="90" t="s">
        <v>14</v>
      </c>
      <c r="K117" s="90" t="s">
        <v>14</v>
      </c>
      <c r="L117" s="90" t="s">
        <v>14</v>
      </c>
      <c r="M117" s="90" t="s">
        <v>14</v>
      </c>
      <c r="N117" s="96" t="s">
        <v>14</v>
      </c>
      <c r="O117" s="46">
        <v>20</v>
      </c>
      <c r="P117" s="90" t="s">
        <v>14</v>
      </c>
      <c r="Q117" s="90" t="s">
        <v>14</v>
      </c>
      <c r="R117" s="90" t="s">
        <v>14</v>
      </c>
      <c r="S117" s="90" t="s">
        <v>14</v>
      </c>
      <c r="T117" s="90" t="s">
        <v>14</v>
      </c>
      <c r="U117" s="90" t="s">
        <v>14</v>
      </c>
      <c r="V117" s="90" t="s">
        <v>14</v>
      </c>
      <c r="W117" s="90" t="s">
        <v>14</v>
      </c>
      <c r="X117" s="90" t="s">
        <v>14</v>
      </c>
      <c r="Y117" s="90" t="s">
        <v>14</v>
      </c>
      <c r="Z117" s="90" t="s">
        <v>14</v>
      </c>
      <c r="AA117" s="90" t="s">
        <v>14</v>
      </c>
      <c r="AB117" s="90" t="s">
        <v>14</v>
      </c>
      <c r="AC117" s="90" t="s">
        <v>14</v>
      </c>
      <c r="AD117" s="90" t="s">
        <v>14</v>
      </c>
      <c r="AE117" s="90" t="s">
        <v>14</v>
      </c>
      <c r="AF117" s="90" t="s">
        <v>14</v>
      </c>
      <c r="AG117" s="90" t="s">
        <v>14</v>
      </c>
      <c r="AH117" s="139">
        <v>0.88</v>
      </c>
      <c r="AI117" s="133" t="s">
        <v>14</v>
      </c>
      <c r="AJ117" s="5"/>
      <c r="AK117" s="5"/>
      <c r="AL117" s="5"/>
      <c r="AM117" s="5"/>
    </row>
    <row r="118" spans="1:40" ht="13.5" customHeight="1">
      <c r="A118" s="125"/>
      <c r="B118" s="127"/>
      <c r="C118" s="96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6"/>
      <c r="O118" s="61" t="s">
        <v>139</v>
      </c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143"/>
      <c r="AI118" s="133"/>
      <c r="AJ118" s="5"/>
      <c r="AK118" s="5"/>
      <c r="AL118" s="5"/>
      <c r="AM118" s="5"/>
    </row>
    <row r="119" spans="1:40" ht="11.25" customHeight="1">
      <c r="A119" s="125" t="s">
        <v>91</v>
      </c>
      <c r="B119" s="127" t="str">
        <f>"178"</f>
        <v>178</v>
      </c>
      <c r="C119" s="96" t="s">
        <v>42</v>
      </c>
      <c r="D119" s="148" t="s">
        <v>119</v>
      </c>
      <c r="E119" s="90" t="s">
        <v>14</v>
      </c>
      <c r="F119" s="90" t="s">
        <v>14</v>
      </c>
      <c r="G119" s="90" t="s">
        <v>14</v>
      </c>
      <c r="H119" s="90" t="s">
        <v>14</v>
      </c>
      <c r="I119" s="90" t="s">
        <v>14</v>
      </c>
      <c r="J119" s="90" t="s">
        <v>14</v>
      </c>
      <c r="K119" s="90" t="s">
        <v>14</v>
      </c>
      <c r="L119" s="90" t="s">
        <v>14</v>
      </c>
      <c r="M119" s="90" t="s">
        <v>14</v>
      </c>
      <c r="N119" s="90" t="s">
        <v>14</v>
      </c>
      <c r="O119" s="90" t="s">
        <v>14</v>
      </c>
      <c r="P119" s="90" t="s">
        <v>14</v>
      </c>
      <c r="Q119" s="90"/>
      <c r="R119" s="90" t="s">
        <v>14</v>
      </c>
      <c r="S119" s="90" t="s">
        <v>14</v>
      </c>
      <c r="T119" s="90" t="s">
        <v>14</v>
      </c>
      <c r="U119" s="90" t="s">
        <v>14</v>
      </c>
      <c r="V119" s="90" t="s">
        <v>14</v>
      </c>
      <c r="W119" s="90" t="s">
        <v>14</v>
      </c>
      <c r="X119" s="90" t="s">
        <v>14</v>
      </c>
      <c r="Y119" s="90" t="s">
        <v>14</v>
      </c>
      <c r="Z119" s="90" t="s">
        <v>14</v>
      </c>
      <c r="AA119" s="90" t="s">
        <v>14</v>
      </c>
      <c r="AB119" s="90" t="s">
        <v>14</v>
      </c>
      <c r="AC119" s="90" t="s">
        <v>14</v>
      </c>
      <c r="AD119" s="90" t="s">
        <v>14</v>
      </c>
      <c r="AE119" s="90" t="s">
        <v>14</v>
      </c>
      <c r="AF119" s="90" t="s">
        <v>14</v>
      </c>
      <c r="AG119" s="90" t="s">
        <v>14</v>
      </c>
      <c r="AH119" s="133" t="s">
        <v>119</v>
      </c>
      <c r="AI119" s="133" t="s">
        <v>14</v>
      </c>
      <c r="AJ119" s="5"/>
      <c r="AK119" s="5"/>
      <c r="AL119" s="5"/>
      <c r="AM119" s="5"/>
    </row>
    <row r="120" spans="1:40" ht="13.5" customHeight="1">
      <c r="A120" s="125"/>
      <c r="B120" s="127"/>
      <c r="C120" s="96"/>
      <c r="D120" s="149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133"/>
      <c r="AI120" s="133"/>
      <c r="AJ120" s="5"/>
      <c r="AK120" s="5"/>
      <c r="AL120" s="5"/>
      <c r="AM120" s="5"/>
    </row>
    <row r="121" spans="1:40" ht="15" customHeight="1">
      <c r="A121" s="125" t="s">
        <v>92</v>
      </c>
      <c r="B121" s="127" t="str">
        <f>"180"</f>
        <v>180</v>
      </c>
      <c r="C121" s="96" t="s">
        <v>42</v>
      </c>
      <c r="D121" s="90" t="s">
        <v>14</v>
      </c>
      <c r="E121" s="90" t="s">
        <v>14</v>
      </c>
      <c r="F121" s="90" t="s">
        <v>14</v>
      </c>
      <c r="G121" s="90" t="s">
        <v>14</v>
      </c>
      <c r="H121" s="90" t="s">
        <v>14</v>
      </c>
      <c r="I121" s="90" t="s">
        <v>14</v>
      </c>
      <c r="J121" s="90" t="s">
        <v>14</v>
      </c>
      <c r="K121" s="90" t="s">
        <v>14</v>
      </c>
      <c r="L121" s="90" t="s">
        <v>14</v>
      </c>
      <c r="M121" s="90" t="s">
        <v>14</v>
      </c>
      <c r="N121" s="90" t="s">
        <v>14</v>
      </c>
      <c r="O121" s="90" t="s">
        <v>14</v>
      </c>
      <c r="P121" s="90" t="s">
        <v>14</v>
      </c>
      <c r="Q121" s="90" t="s">
        <v>14</v>
      </c>
      <c r="R121" s="90" t="s">
        <v>14</v>
      </c>
      <c r="S121" s="90" t="s">
        <v>14</v>
      </c>
      <c r="T121" s="90" t="s">
        <v>14</v>
      </c>
      <c r="U121" s="90" t="s">
        <v>14</v>
      </c>
      <c r="V121" s="90" t="s">
        <v>14</v>
      </c>
      <c r="W121" s="90" t="s">
        <v>14</v>
      </c>
      <c r="X121" s="90" t="s">
        <v>14</v>
      </c>
      <c r="Y121" s="90" t="s">
        <v>14</v>
      </c>
      <c r="Z121" s="90" t="s">
        <v>14</v>
      </c>
      <c r="AA121" s="90" t="s">
        <v>14</v>
      </c>
      <c r="AB121" s="90" t="s">
        <v>14</v>
      </c>
      <c r="AC121" s="90" t="s">
        <v>14</v>
      </c>
      <c r="AD121" s="90" t="s">
        <v>14</v>
      </c>
      <c r="AE121" s="90" t="s">
        <v>14</v>
      </c>
      <c r="AF121" s="90" t="s">
        <v>14</v>
      </c>
      <c r="AG121" s="90" t="s">
        <v>14</v>
      </c>
      <c r="AH121" s="133" t="s">
        <v>14</v>
      </c>
      <c r="AI121" s="133" t="s">
        <v>14</v>
      </c>
      <c r="AJ121" s="5"/>
      <c r="AK121" s="5"/>
      <c r="AL121" s="5"/>
      <c r="AM121" s="5"/>
    </row>
    <row r="122" spans="1:40" ht="2.25" customHeight="1">
      <c r="A122" s="125"/>
      <c r="B122" s="127"/>
      <c r="C122" s="96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133"/>
      <c r="AI122" s="133"/>
      <c r="AJ122" s="5"/>
      <c r="AK122" s="5"/>
      <c r="AL122" s="5"/>
      <c r="AM122" s="5"/>
    </row>
    <row r="123" spans="1:40" ht="13.5" customHeight="1">
      <c r="A123" s="125" t="s">
        <v>93</v>
      </c>
      <c r="B123" s="127" t="str">
        <f>"182"</f>
        <v>182</v>
      </c>
      <c r="C123" s="96" t="s">
        <v>42</v>
      </c>
      <c r="D123" s="90" t="s">
        <v>14</v>
      </c>
      <c r="E123" s="90" t="s">
        <v>14</v>
      </c>
      <c r="F123" s="90" t="s">
        <v>14</v>
      </c>
      <c r="G123" s="90" t="s">
        <v>14</v>
      </c>
      <c r="H123" s="90" t="s">
        <v>14</v>
      </c>
      <c r="I123" s="90" t="s">
        <v>14</v>
      </c>
      <c r="J123" s="90" t="s">
        <v>14</v>
      </c>
      <c r="K123" s="90" t="s">
        <v>14</v>
      </c>
      <c r="L123" s="66">
        <v>1.3</v>
      </c>
      <c r="M123" s="66"/>
      <c r="N123" s="83">
        <v>2.7</v>
      </c>
      <c r="O123" s="90" t="s">
        <v>14</v>
      </c>
      <c r="P123" s="90" t="s">
        <v>14</v>
      </c>
      <c r="Q123" s="90" t="s">
        <v>14</v>
      </c>
      <c r="R123" s="90" t="s">
        <v>14</v>
      </c>
      <c r="S123" s="90" t="s">
        <v>14</v>
      </c>
      <c r="T123" s="90" t="s">
        <v>14</v>
      </c>
      <c r="U123" s="90" t="s">
        <v>14</v>
      </c>
      <c r="V123" s="90" t="s">
        <v>14</v>
      </c>
      <c r="W123" s="90" t="s">
        <v>14</v>
      </c>
      <c r="X123" s="90" t="s">
        <v>14</v>
      </c>
      <c r="Y123" s="90" t="s">
        <v>14</v>
      </c>
      <c r="Z123" s="90" t="s">
        <v>14</v>
      </c>
      <c r="AA123" s="90" t="s">
        <v>14</v>
      </c>
      <c r="AB123" s="90" t="s">
        <v>14</v>
      </c>
      <c r="AC123" s="90" t="s">
        <v>14</v>
      </c>
      <c r="AD123" s="90" t="s">
        <v>14</v>
      </c>
      <c r="AE123" s="90" t="s">
        <v>14</v>
      </c>
      <c r="AF123" s="90" t="s">
        <v>14</v>
      </c>
      <c r="AG123" s="90" t="s">
        <v>14</v>
      </c>
      <c r="AH123" s="133">
        <v>0.17599999999999999</v>
      </c>
      <c r="AI123" s="133" t="s">
        <v>14</v>
      </c>
      <c r="AJ123" s="5"/>
      <c r="AK123" s="5"/>
      <c r="AL123" s="5"/>
      <c r="AM123" s="5"/>
    </row>
    <row r="124" spans="1:40" ht="16.5" customHeight="1">
      <c r="A124" s="125"/>
      <c r="B124" s="127"/>
      <c r="C124" s="96"/>
      <c r="D124" s="90"/>
      <c r="E124" s="90"/>
      <c r="F124" s="90"/>
      <c r="G124" s="90"/>
      <c r="H124" s="90"/>
      <c r="I124" s="90"/>
      <c r="J124" s="90"/>
      <c r="K124" s="90"/>
      <c r="L124" s="17" t="s">
        <v>165</v>
      </c>
      <c r="M124" s="17"/>
      <c r="N124" s="83" t="s">
        <v>167</v>
      </c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133"/>
      <c r="AI124" s="133"/>
      <c r="AJ124" s="5"/>
      <c r="AK124" s="5"/>
      <c r="AL124" s="5"/>
      <c r="AM124" s="5"/>
    </row>
    <row r="125" spans="1:40" ht="12.75" customHeight="1">
      <c r="A125" s="125" t="s">
        <v>35</v>
      </c>
      <c r="B125" s="144" t="str">
        <f>"193"</f>
        <v>193</v>
      </c>
      <c r="C125" s="96" t="s">
        <v>42</v>
      </c>
      <c r="D125" s="90" t="s">
        <v>14</v>
      </c>
      <c r="E125" s="90" t="s">
        <v>14</v>
      </c>
      <c r="F125" s="90" t="s">
        <v>14</v>
      </c>
      <c r="G125" s="90" t="s">
        <v>14</v>
      </c>
      <c r="H125" s="90" t="s">
        <v>14</v>
      </c>
      <c r="I125" s="90" t="s">
        <v>14</v>
      </c>
      <c r="J125" s="90" t="s">
        <v>14</v>
      </c>
      <c r="K125" s="90" t="s">
        <v>14</v>
      </c>
      <c r="L125" s="90" t="s">
        <v>14</v>
      </c>
      <c r="M125" s="90" t="s">
        <v>14</v>
      </c>
      <c r="N125" s="90" t="s">
        <v>14</v>
      </c>
      <c r="O125" s="90" t="s">
        <v>14</v>
      </c>
      <c r="P125" s="90" t="s">
        <v>14</v>
      </c>
      <c r="Q125" s="66">
        <v>40</v>
      </c>
      <c r="R125" s="90" t="s">
        <v>14</v>
      </c>
      <c r="S125" s="90" t="s">
        <v>14</v>
      </c>
      <c r="T125" s="90" t="s">
        <v>14</v>
      </c>
      <c r="U125" s="90" t="s">
        <v>14</v>
      </c>
      <c r="V125" s="75"/>
      <c r="W125" s="90" t="s">
        <v>14</v>
      </c>
      <c r="X125" s="90" t="s">
        <v>14</v>
      </c>
      <c r="Y125" s="90" t="s">
        <v>14</v>
      </c>
      <c r="Z125" s="90" t="s">
        <v>14</v>
      </c>
      <c r="AA125" s="90" t="s">
        <v>14</v>
      </c>
      <c r="AB125" s="90" t="s">
        <v>14</v>
      </c>
      <c r="AC125" s="90" t="s">
        <v>14</v>
      </c>
      <c r="AD125" s="90" t="s">
        <v>14</v>
      </c>
      <c r="AE125" s="90" t="s">
        <v>14</v>
      </c>
      <c r="AF125" s="90" t="s">
        <v>14</v>
      </c>
      <c r="AG125" s="90" t="s">
        <v>14</v>
      </c>
      <c r="AH125" s="131">
        <v>2</v>
      </c>
      <c r="AI125" s="133" t="s">
        <v>14</v>
      </c>
      <c r="AJ125" s="5"/>
      <c r="AK125" s="5"/>
      <c r="AL125" s="5"/>
      <c r="AM125" s="5"/>
    </row>
    <row r="126" spans="1:40" ht="12" customHeight="1">
      <c r="A126" s="125"/>
      <c r="B126" s="144"/>
      <c r="C126" s="96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17" t="s">
        <v>168</v>
      </c>
      <c r="R126" s="90"/>
      <c r="S126" s="90"/>
      <c r="T126" s="90"/>
      <c r="U126" s="90"/>
      <c r="V126" s="8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131"/>
      <c r="AI126" s="131"/>
      <c r="AJ126" s="5" t="s">
        <v>94</v>
      </c>
      <c r="AK126" s="5"/>
      <c r="AL126" s="5"/>
      <c r="AM126" s="5"/>
    </row>
    <row r="127" spans="1:40" ht="12.75" customHeight="1">
      <c r="A127" s="125" t="s">
        <v>34</v>
      </c>
      <c r="B127" s="127" t="str">
        <f>"194"</f>
        <v>194</v>
      </c>
      <c r="C127" s="96" t="s">
        <v>42</v>
      </c>
      <c r="D127" s="90" t="s">
        <v>14</v>
      </c>
      <c r="E127" s="90" t="s">
        <v>14</v>
      </c>
      <c r="F127" s="90" t="s">
        <v>14</v>
      </c>
      <c r="G127" s="90" t="s">
        <v>14</v>
      </c>
      <c r="H127" s="90" t="s">
        <v>14</v>
      </c>
      <c r="I127" s="90" t="s">
        <v>14</v>
      </c>
      <c r="J127" s="90" t="s">
        <v>14</v>
      </c>
      <c r="K127" s="90" t="s">
        <v>14</v>
      </c>
      <c r="L127" s="90" t="s">
        <v>14</v>
      </c>
      <c r="M127" s="90" t="s">
        <v>14</v>
      </c>
      <c r="N127" s="90" t="s">
        <v>14</v>
      </c>
      <c r="O127" s="90" t="s">
        <v>14</v>
      </c>
      <c r="P127" s="46">
        <v>20</v>
      </c>
      <c r="Q127" s="90" t="s">
        <v>14</v>
      </c>
      <c r="R127" s="90" t="s">
        <v>14</v>
      </c>
      <c r="S127" s="90" t="s">
        <v>14</v>
      </c>
      <c r="T127" s="90" t="s">
        <v>14</v>
      </c>
      <c r="U127" s="90" t="s">
        <v>14</v>
      </c>
      <c r="V127" s="90" t="s">
        <v>14</v>
      </c>
      <c r="W127" s="90" t="s">
        <v>14</v>
      </c>
      <c r="X127" s="90" t="s">
        <v>14</v>
      </c>
      <c r="Y127" s="90" t="s">
        <v>14</v>
      </c>
      <c r="Z127" s="90" t="s">
        <v>14</v>
      </c>
      <c r="AA127" s="90" t="s">
        <v>14</v>
      </c>
      <c r="AB127" s="90" t="s">
        <v>14</v>
      </c>
      <c r="AC127" s="90" t="s">
        <v>14</v>
      </c>
      <c r="AD127" s="90" t="s">
        <v>14</v>
      </c>
      <c r="AE127" s="90" t="s">
        <v>14</v>
      </c>
      <c r="AF127" s="90" t="s">
        <v>14</v>
      </c>
      <c r="AG127" s="90" t="s">
        <v>14</v>
      </c>
      <c r="AH127" s="131">
        <v>0.92</v>
      </c>
      <c r="AI127" s="133" t="s">
        <v>119</v>
      </c>
      <c r="AJ127" s="145"/>
      <c r="AK127" s="5"/>
      <c r="AL127" s="5"/>
      <c r="AM127" s="5"/>
      <c r="AN127" s="5"/>
    </row>
    <row r="128" spans="1:40" ht="11.25" customHeight="1">
      <c r="A128" s="125"/>
      <c r="B128" s="127"/>
      <c r="C128" s="96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61" t="s">
        <v>169</v>
      </c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131"/>
      <c r="AI128" s="133"/>
      <c r="AJ128" s="145"/>
      <c r="AK128" s="5"/>
      <c r="AL128" s="5"/>
      <c r="AM128" s="5"/>
      <c r="AN128" s="5"/>
    </row>
    <row r="129" spans="1:40" ht="12.75" customHeight="1">
      <c r="A129" s="125" t="s">
        <v>95</v>
      </c>
      <c r="B129" s="127">
        <v>114</v>
      </c>
      <c r="C129" s="96" t="s">
        <v>42</v>
      </c>
      <c r="D129" s="90" t="s">
        <v>14</v>
      </c>
      <c r="E129" s="90" t="s">
        <v>14</v>
      </c>
      <c r="F129" s="90" t="s">
        <v>14</v>
      </c>
      <c r="G129" s="90" t="s">
        <v>14</v>
      </c>
      <c r="H129" s="90" t="s">
        <v>14</v>
      </c>
      <c r="I129" s="90" t="s">
        <v>14</v>
      </c>
      <c r="J129" s="90" t="s">
        <v>14</v>
      </c>
      <c r="K129" s="90" t="s">
        <v>14</v>
      </c>
      <c r="L129" s="75">
        <v>7.0000000000000001E-3</v>
      </c>
      <c r="M129" s="90" t="s">
        <v>14</v>
      </c>
      <c r="N129" s="90" t="s">
        <v>14</v>
      </c>
      <c r="O129" s="90" t="s">
        <v>14</v>
      </c>
      <c r="P129" s="90" t="s">
        <v>14</v>
      </c>
      <c r="Q129" s="90" t="s">
        <v>14</v>
      </c>
      <c r="R129" s="90" t="s">
        <v>14</v>
      </c>
      <c r="S129" s="90" t="s">
        <v>14</v>
      </c>
      <c r="T129" s="90" t="s">
        <v>14</v>
      </c>
      <c r="U129" s="90" t="s">
        <v>14</v>
      </c>
      <c r="V129" s="90" t="s">
        <v>14</v>
      </c>
      <c r="W129" s="90" t="s">
        <v>14</v>
      </c>
      <c r="X129" s="90" t="s">
        <v>14</v>
      </c>
      <c r="Y129" s="90" t="s">
        <v>14</v>
      </c>
      <c r="Z129" s="90" t="s">
        <v>14</v>
      </c>
      <c r="AA129" s="90" t="s">
        <v>14</v>
      </c>
      <c r="AB129" s="90" t="s">
        <v>14</v>
      </c>
      <c r="AC129" s="90" t="s">
        <v>14</v>
      </c>
      <c r="AD129" s="90" t="s">
        <v>14</v>
      </c>
      <c r="AE129" s="90" t="s">
        <v>14</v>
      </c>
      <c r="AF129" s="90" t="s">
        <v>14</v>
      </c>
      <c r="AG129" s="90" t="s">
        <v>14</v>
      </c>
      <c r="AH129" s="133">
        <v>2E-3</v>
      </c>
      <c r="AI129" s="133" t="s">
        <v>14</v>
      </c>
      <c r="AJ129" s="62"/>
      <c r="AK129" s="5"/>
      <c r="AL129" s="5"/>
      <c r="AM129" s="5"/>
      <c r="AN129" s="5"/>
    </row>
    <row r="130" spans="1:40" ht="13.5" customHeight="1">
      <c r="A130" s="125"/>
      <c r="B130" s="127"/>
      <c r="C130" s="96"/>
      <c r="D130" s="90"/>
      <c r="E130" s="90"/>
      <c r="F130" s="90"/>
      <c r="G130" s="90"/>
      <c r="H130" s="90"/>
      <c r="I130" s="90"/>
      <c r="J130" s="90"/>
      <c r="K130" s="90"/>
      <c r="L130" s="75" t="s">
        <v>170</v>
      </c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133"/>
      <c r="AI130" s="133"/>
      <c r="AJ130" s="62"/>
      <c r="AK130" s="5"/>
      <c r="AL130" s="5"/>
      <c r="AM130" s="5"/>
      <c r="AN130" s="5"/>
    </row>
    <row r="131" spans="1:40" ht="11.25" customHeight="1">
      <c r="A131" s="125" t="s">
        <v>96</v>
      </c>
      <c r="B131" s="127" t="str">
        <f>"078"</f>
        <v>078</v>
      </c>
      <c r="C131" s="96" t="s">
        <v>42</v>
      </c>
      <c r="D131" s="90" t="s">
        <v>14</v>
      </c>
      <c r="E131" s="90" t="s">
        <v>14</v>
      </c>
      <c r="F131" s="90" t="s">
        <v>14</v>
      </c>
      <c r="G131" s="90" t="s">
        <v>14</v>
      </c>
      <c r="H131" s="90" t="s">
        <v>14</v>
      </c>
      <c r="I131" s="90" t="s">
        <v>14</v>
      </c>
      <c r="J131" s="90" t="s">
        <v>14</v>
      </c>
      <c r="K131" s="90" t="s">
        <v>14</v>
      </c>
      <c r="L131" s="90" t="s">
        <v>14</v>
      </c>
      <c r="M131" s="90" t="s">
        <v>14</v>
      </c>
      <c r="N131" s="90" t="s">
        <v>14</v>
      </c>
      <c r="O131" s="90" t="s">
        <v>14</v>
      </c>
      <c r="P131" s="90" t="s">
        <v>14</v>
      </c>
      <c r="Q131" s="90" t="s">
        <v>14</v>
      </c>
      <c r="R131" s="90" t="s">
        <v>14</v>
      </c>
      <c r="S131" s="90" t="s">
        <v>14</v>
      </c>
      <c r="T131" s="90" t="s">
        <v>14</v>
      </c>
      <c r="U131" s="90" t="s">
        <v>14</v>
      </c>
      <c r="V131" s="90" t="s">
        <v>14</v>
      </c>
      <c r="W131" s="90" t="s">
        <v>14</v>
      </c>
      <c r="X131" s="90" t="s">
        <v>14</v>
      </c>
      <c r="Y131" s="90" t="s">
        <v>14</v>
      </c>
      <c r="Z131" s="90" t="s">
        <v>14</v>
      </c>
      <c r="AA131" s="90" t="s">
        <v>14</v>
      </c>
      <c r="AB131" s="90" t="s">
        <v>14</v>
      </c>
      <c r="AC131" s="90" t="s">
        <v>14</v>
      </c>
      <c r="AD131" s="90" t="s">
        <v>14</v>
      </c>
      <c r="AE131" s="90" t="s">
        <v>14</v>
      </c>
      <c r="AF131" s="90" t="s">
        <v>14</v>
      </c>
      <c r="AG131" s="90" t="s">
        <v>14</v>
      </c>
      <c r="AH131" s="133" t="s">
        <v>14</v>
      </c>
      <c r="AI131" s="133" t="s">
        <v>14</v>
      </c>
      <c r="AJ131" s="5"/>
      <c r="AK131" s="5"/>
      <c r="AL131" s="5"/>
      <c r="AM131" s="5"/>
    </row>
    <row r="132" spans="1:40" ht="9.75" customHeight="1">
      <c r="A132" s="125"/>
      <c r="B132" s="127"/>
      <c r="C132" s="96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133"/>
      <c r="AI132" s="133"/>
      <c r="AJ132" s="5"/>
      <c r="AK132" s="5"/>
      <c r="AL132" s="5"/>
      <c r="AM132" s="5"/>
    </row>
    <row r="133" spans="1:40" ht="9.75" customHeight="1">
      <c r="A133" s="125" t="s">
        <v>97</v>
      </c>
      <c r="B133" s="127" t="str">
        <f>"198"</f>
        <v>198</v>
      </c>
      <c r="C133" s="96" t="s">
        <v>42</v>
      </c>
      <c r="D133" s="90" t="s">
        <v>14</v>
      </c>
      <c r="E133" s="90" t="s">
        <v>14</v>
      </c>
      <c r="F133" s="46">
        <v>0.3</v>
      </c>
      <c r="G133" s="90" t="s">
        <v>14</v>
      </c>
      <c r="H133" s="90" t="s">
        <v>14</v>
      </c>
      <c r="I133" s="90" t="s">
        <v>14</v>
      </c>
      <c r="J133" s="90" t="s">
        <v>14</v>
      </c>
      <c r="K133" s="90" t="s">
        <v>14</v>
      </c>
      <c r="L133" s="90" t="s">
        <v>14</v>
      </c>
      <c r="M133" s="90" t="s">
        <v>14</v>
      </c>
      <c r="N133" s="90" t="s">
        <v>14</v>
      </c>
      <c r="O133" s="90" t="s">
        <v>14</v>
      </c>
      <c r="P133" s="90" t="s">
        <v>14</v>
      </c>
      <c r="Q133" s="90" t="s">
        <v>14</v>
      </c>
      <c r="R133" s="90" t="s">
        <v>14</v>
      </c>
      <c r="S133" s="90" t="s">
        <v>14</v>
      </c>
      <c r="T133" s="90" t="s">
        <v>14</v>
      </c>
      <c r="U133" s="90" t="s">
        <v>14</v>
      </c>
      <c r="V133" s="90" t="s">
        <v>14</v>
      </c>
      <c r="W133" s="90" t="s">
        <v>14</v>
      </c>
      <c r="X133" s="90" t="s">
        <v>14</v>
      </c>
      <c r="Y133" s="90" t="s">
        <v>14</v>
      </c>
      <c r="Z133" s="90" t="s">
        <v>14</v>
      </c>
      <c r="AA133" s="90" t="s">
        <v>14</v>
      </c>
      <c r="AB133" s="90" t="s">
        <v>14</v>
      </c>
      <c r="AC133" s="90" t="s">
        <v>14</v>
      </c>
      <c r="AD133" s="90" t="s">
        <v>14</v>
      </c>
      <c r="AE133" s="90" t="s">
        <v>14</v>
      </c>
      <c r="AF133" s="90" t="s">
        <v>14</v>
      </c>
      <c r="AG133" s="90" t="s">
        <v>14</v>
      </c>
      <c r="AH133" s="131">
        <v>1.2999999999999999E-2</v>
      </c>
      <c r="AI133" s="133" t="s">
        <v>14</v>
      </c>
      <c r="AJ133" s="5"/>
      <c r="AK133" s="5"/>
      <c r="AL133" s="5"/>
      <c r="AM133" s="5"/>
    </row>
    <row r="134" spans="1:40" ht="9.75" customHeight="1">
      <c r="A134" s="125"/>
      <c r="B134" s="127"/>
      <c r="C134" s="96"/>
      <c r="D134" s="90"/>
      <c r="E134" s="90"/>
      <c r="F134" s="63" t="s">
        <v>171</v>
      </c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131"/>
      <c r="AI134" s="131"/>
      <c r="AJ134" s="5"/>
      <c r="AK134" s="5"/>
      <c r="AL134" s="5"/>
      <c r="AM134" s="5"/>
    </row>
    <row r="135" spans="1:40" ht="14.25" customHeight="1">
      <c r="A135" s="125" t="s">
        <v>98</v>
      </c>
      <c r="B135" s="127" t="str">
        <f>"064"</f>
        <v>064</v>
      </c>
      <c r="C135" s="96" t="s">
        <v>42</v>
      </c>
      <c r="D135" s="90" t="s">
        <v>14</v>
      </c>
      <c r="E135" s="90" t="s">
        <v>14</v>
      </c>
      <c r="F135" s="90" t="s">
        <v>14</v>
      </c>
      <c r="G135" s="90" t="s">
        <v>14</v>
      </c>
      <c r="H135" s="90" t="s">
        <v>14</v>
      </c>
      <c r="I135" s="90" t="s">
        <v>14</v>
      </c>
      <c r="J135" s="90" t="s">
        <v>14</v>
      </c>
      <c r="K135" s="90" t="s">
        <v>14</v>
      </c>
      <c r="L135" s="90" t="s">
        <v>14</v>
      </c>
      <c r="M135" s="90" t="s">
        <v>14</v>
      </c>
      <c r="N135" s="90" t="s">
        <v>14</v>
      </c>
      <c r="O135" s="90" t="s">
        <v>14</v>
      </c>
      <c r="P135" s="90" t="s">
        <v>14</v>
      </c>
      <c r="Q135" s="90" t="s">
        <v>14</v>
      </c>
      <c r="R135" s="90" t="s">
        <v>14</v>
      </c>
      <c r="S135" s="90" t="s">
        <v>14</v>
      </c>
      <c r="T135" s="90" t="s">
        <v>14</v>
      </c>
      <c r="U135" s="90" t="s">
        <v>14</v>
      </c>
      <c r="V135" s="90" t="s">
        <v>14</v>
      </c>
      <c r="W135" s="90" t="s">
        <v>14</v>
      </c>
      <c r="X135" s="90" t="s">
        <v>14</v>
      </c>
      <c r="Y135" s="90" t="s">
        <v>14</v>
      </c>
      <c r="Z135" s="90" t="s">
        <v>14</v>
      </c>
      <c r="AA135" s="90" t="s">
        <v>14</v>
      </c>
      <c r="AB135" s="90" t="s">
        <v>14</v>
      </c>
      <c r="AC135" s="90" t="s">
        <v>14</v>
      </c>
      <c r="AD135" s="90" t="s">
        <v>14</v>
      </c>
      <c r="AE135" s="90" t="s">
        <v>14</v>
      </c>
      <c r="AF135" s="90" t="s">
        <v>14</v>
      </c>
      <c r="AG135" s="90" t="s">
        <v>14</v>
      </c>
      <c r="AH135" s="133" t="s">
        <v>14</v>
      </c>
      <c r="AI135" s="133" t="s">
        <v>14</v>
      </c>
      <c r="AJ135" s="5"/>
      <c r="AK135" s="5"/>
      <c r="AL135" s="5"/>
      <c r="AM135" s="5"/>
    </row>
    <row r="136" spans="1:40" ht="9" hidden="1" customHeight="1">
      <c r="A136" s="125"/>
      <c r="B136" s="127"/>
      <c r="C136" s="96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133"/>
      <c r="AI136" s="133"/>
      <c r="AJ136" s="5"/>
      <c r="AK136" s="5"/>
      <c r="AL136" s="5"/>
      <c r="AM136" s="5"/>
    </row>
    <row r="137" spans="1:40" ht="15.75" customHeight="1">
      <c r="A137" s="125" t="s">
        <v>99</v>
      </c>
      <c r="B137" s="127" t="str">
        <f>"201"</f>
        <v>201</v>
      </c>
      <c r="C137" s="96" t="s">
        <v>42</v>
      </c>
      <c r="D137" s="90" t="s">
        <v>14</v>
      </c>
      <c r="E137" s="90" t="s">
        <v>14</v>
      </c>
      <c r="F137" s="90" t="s">
        <v>14</v>
      </c>
      <c r="G137" s="90" t="s">
        <v>14</v>
      </c>
      <c r="H137" s="90" t="s">
        <v>14</v>
      </c>
      <c r="I137" s="90" t="s">
        <v>14</v>
      </c>
      <c r="J137" s="90" t="s">
        <v>14</v>
      </c>
      <c r="K137" s="90" t="s">
        <v>14</v>
      </c>
      <c r="L137" s="90" t="s">
        <v>14</v>
      </c>
      <c r="M137" s="90" t="s">
        <v>14</v>
      </c>
      <c r="N137" s="90" t="s">
        <v>14</v>
      </c>
      <c r="O137" s="90" t="s">
        <v>14</v>
      </c>
      <c r="P137" s="90" t="s">
        <v>14</v>
      </c>
      <c r="Q137" s="90" t="s">
        <v>14</v>
      </c>
      <c r="R137" s="90" t="s">
        <v>14</v>
      </c>
      <c r="S137" s="90" t="s">
        <v>14</v>
      </c>
      <c r="T137" s="90" t="s">
        <v>14</v>
      </c>
      <c r="U137" s="90" t="s">
        <v>14</v>
      </c>
      <c r="V137" s="90" t="s">
        <v>14</v>
      </c>
      <c r="W137" s="90" t="s">
        <v>14</v>
      </c>
      <c r="X137" s="90" t="s">
        <v>14</v>
      </c>
      <c r="Y137" s="90" t="s">
        <v>14</v>
      </c>
      <c r="Z137" s="90" t="s">
        <v>14</v>
      </c>
      <c r="AA137" s="90" t="s">
        <v>14</v>
      </c>
      <c r="AB137" s="90" t="s">
        <v>14</v>
      </c>
      <c r="AC137" s="90" t="s">
        <v>14</v>
      </c>
      <c r="AD137" s="90" t="s">
        <v>14</v>
      </c>
      <c r="AE137" s="90" t="s">
        <v>14</v>
      </c>
      <c r="AF137" s="90" t="s">
        <v>14</v>
      </c>
      <c r="AG137" s="90" t="s">
        <v>14</v>
      </c>
      <c r="AH137" s="133" t="s">
        <v>14</v>
      </c>
      <c r="AI137" s="133" t="s">
        <v>14</v>
      </c>
      <c r="AJ137" s="5"/>
      <c r="AK137" s="5"/>
      <c r="AL137" s="5"/>
      <c r="AM137" s="5"/>
    </row>
    <row r="138" spans="1:40" ht="3" customHeight="1">
      <c r="A138" s="125"/>
      <c r="B138" s="127"/>
      <c r="C138" s="96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133"/>
      <c r="AI138" s="133"/>
    </row>
    <row r="139" spans="1:40" ht="9.75" customHeight="1">
      <c r="A139" s="125" t="s">
        <v>100</v>
      </c>
      <c r="B139" s="127" t="str">
        <f>"205"</f>
        <v>205</v>
      </c>
      <c r="C139" s="96" t="s">
        <v>101</v>
      </c>
      <c r="D139" s="90" t="s">
        <v>14</v>
      </c>
      <c r="E139" s="90" t="s">
        <v>14</v>
      </c>
      <c r="F139" s="90" t="s">
        <v>14</v>
      </c>
      <c r="G139" s="90" t="s">
        <v>14</v>
      </c>
      <c r="H139" s="90" t="s">
        <v>14</v>
      </c>
      <c r="I139" s="90" t="s">
        <v>14</v>
      </c>
      <c r="J139" s="90" t="s">
        <v>14</v>
      </c>
      <c r="K139" s="90" t="s">
        <v>14</v>
      </c>
      <c r="L139" s="90" t="s">
        <v>14</v>
      </c>
      <c r="M139" s="90" t="s">
        <v>14</v>
      </c>
      <c r="N139" s="90" t="s">
        <v>14</v>
      </c>
      <c r="O139" s="90" t="s">
        <v>14</v>
      </c>
      <c r="P139" s="90" t="s">
        <v>14</v>
      </c>
      <c r="Q139" s="90" t="s">
        <v>14</v>
      </c>
      <c r="R139" s="90" t="s">
        <v>14</v>
      </c>
      <c r="S139" s="90" t="s">
        <v>14</v>
      </c>
      <c r="T139" s="90" t="s">
        <v>14</v>
      </c>
      <c r="U139" s="66"/>
      <c r="V139" s="90"/>
      <c r="W139" s="90" t="s">
        <v>14</v>
      </c>
      <c r="X139" s="90" t="s">
        <v>14</v>
      </c>
      <c r="Y139" s="90" t="s">
        <v>14</v>
      </c>
      <c r="Z139" s="90" t="s">
        <v>14</v>
      </c>
      <c r="AA139" s="90" t="s">
        <v>14</v>
      </c>
      <c r="AB139" s="90" t="s">
        <v>14</v>
      </c>
      <c r="AC139" s="90" t="s">
        <v>14</v>
      </c>
      <c r="AD139" s="90" t="s">
        <v>14</v>
      </c>
      <c r="AE139" s="90" t="s">
        <v>14</v>
      </c>
      <c r="AF139" s="90" t="s">
        <v>14</v>
      </c>
      <c r="AG139" s="90" t="s">
        <v>14</v>
      </c>
      <c r="AH139" s="133"/>
      <c r="AI139" s="133" t="s">
        <v>14</v>
      </c>
    </row>
    <row r="140" spans="1:40" ht="16.5" customHeight="1">
      <c r="A140" s="125"/>
      <c r="B140" s="127"/>
      <c r="C140" s="96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17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133"/>
      <c r="AI140" s="133"/>
    </row>
    <row r="141" spans="1:40" ht="31.5" customHeight="1">
      <c r="A141" s="64" t="s">
        <v>102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64" t="s">
        <v>121</v>
      </c>
      <c r="M141" s="4"/>
      <c r="N141" s="4"/>
      <c r="O141" s="4"/>
      <c r="P141" s="4"/>
      <c r="Q141" s="7"/>
      <c r="R141" s="7"/>
      <c r="S141" s="7"/>
      <c r="T141" s="4"/>
      <c r="U141" s="4"/>
      <c r="V141" s="64" t="s">
        <v>132</v>
      </c>
      <c r="W141" s="4"/>
      <c r="X141" s="4"/>
      <c r="Y141" s="4"/>
      <c r="Z141" s="4"/>
      <c r="AA141" s="4"/>
      <c r="AB141" s="4"/>
      <c r="AC141" s="4"/>
      <c r="AD141" s="7"/>
      <c r="AE141" s="4"/>
      <c r="AF141" s="4"/>
      <c r="AG141" s="4"/>
      <c r="AH141" s="65"/>
      <c r="AI141" s="65"/>
    </row>
    <row r="142" spans="1:40" ht="20.25" customHeight="1">
      <c r="A142" s="64" t="s">
        <v>103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64" t="s">
        <v>104</v>
      </c>
      <c r="M142" s="4"/>
      <c r="N142" s="4"/>
      <c r="O142" s="4"/>
      <c r="P142" s="4"/>
      <c r="Q142" s="4"/>
      <c r="R142" s="4"/>
      <c r="S142" s="4"/>
      <c r="T142" s="4"/>
      <c r="U142" s="4"/>
      <c r="V142" s="64" t="s">
        <v>105</v>
      </c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40">
      <c r="A143" s="64" t="s">
        <v>106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64" t="s">
        <v>131</v>
      </c>
      <c r="M143" s="4"/>
      <c r="N143" s="4"/>
      <c r="O143" s="4"/>
      <c r="P143" s="4"/>
      <c r="Q143" s="7"/>
      <c r="R143" s="7"/>
      <c r="S143" s="7"/>
      <c r="T143" s="4"/>
      <c r="U143" s="4"/>
      <c r="V143" s="4"/>
      <c r="W143" s="4" t="s">
        <v>122</v>
      </c>
      <c r="X143" s="4"/>
      <c r="Y143" s="7"/>
      <c r="Z143" s="7"/>
      <c r="AA143" s="7"/>
      <c r="AB143" s="4"/>
      <c r="AC143" s="4"/>
      <c r="AD143" s="4"/>
      <c r="AE143" s="4"/>
      <c r="AF143" s="4"/>
      <c r="AG143" s="4"/>
      <c r="AH143" s="4"/>
      <c r="AI143" s="4"/>
    </row>
    <row r="144" spans="1:40">
      <c r="A144" s="64" t="s">
        <v>105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64" t="s">
        <v>104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H144" s="4"/>
      <c r="AI144" s="4"/>
    </row>
  </sheetData>
  <mergeCells count="1928">
    <mergeCell ref="M59:M60"/>
    <mergeCell ref="U67:U68"/>
    <mergeCell ref="D79:D80"/>
    <mergeCell ref="U81:U82"/>
    <mergeCell ref="U83:U84"/>
    <mergeCell ref="V87:V88"/>
    <mergeCell ref="U91:U92"/>
    <mergeCell ref="N95:N96"/>
    <mergeCell ref="L105:L106"/>
    <mergeCell ref="U105:U106"/>
    <mergeCell ref="L107:L108"/>
    <mergeCell ref="M109:M110"/>
    <mergeCell ref="U113:U114"/>
    <mergeCell ref="D119:D120"/>
    <mergeCell ref="AA139:AA140"/>
    <mergeCell ref="AB139:AB140"/>
    <mergeCell ref="AC139:AC140"/>
    <mergeCell ref="H111:H112"/>
    <mergeCell ref="I111:I112"/>
    <mergeCell ref="H123:H124"/>
    <mergeCell ref="I123:I124"/>
    <mergeCell ref="H127:H128"/>
    <mergeCell ref="I127:I128"/>
    <mergeCell ref="AB73:AB75"/>
    <mergeCell ref="AC73:AC75"/>
    <mergeCell ref="V131:V132"/>
    <mergeCell ref="U107:U108"/>
    <mergeCell ref="V107:V108"/>
    <mergeCell ref="AB101:AB102"/>
    <mergeCell ref="AC101:AC102"/>
    <mergeCell ref="Y101:Y102"/>
    <mergeCell ref="Z101:Z102"/>
    <mergeCell ref="AD139:AD140"/>
    <mergeCell ref="AE139:AE140"/>
    <mergeCell ref="AF139:AF140"/>
    <mergeCell ref="AG139:AG140"/>
    <mergeCell ref="AH139:AH140"/>
    <mergeCell ref="AI139:AI140"/>
    <mergeCell ref="N77:N78"/>
    <mergeCell ref="J139:J140"/>
    <mergeCell ref="K139:K140"/>
    <mergeCell ref="L139:L140"/>
    <mergeCell ref="N139:N140"/>
    <mergeCell ref="O139:O140"/>
    <mergeCell ref="P139:P140"/>
    <mergeCell ref="Q139:Q140"/>
    <mergeCell ref="R139:R140"/>
    <mergeCell ref="S139:S140"/>
    <mergeCell ref="T139:T140"/>
    <mergeCell ref="V139:V140"/>
    <mergeCell ref="W139:W140"/>
    <mergeCell ref="X139:X140"/>
    <mergeCell ref="Y139:Y140"/>
    <mergeCell ref="Z139:Z140"/>
    <mergeCell ref="U79:U80"/>
    <mergeCell ref="V79:V80"/>
    <mergeCell ref="W79:W80"/>
    <mergeCell ref="X79:X80"/>
    <mergeCell ref="Y79:Y80"/>
    <mergeCell ref="Z79:Z80"/>
    <mergeCell ref="AB79:AB80"/>
    <mergeCell ref="AC79:AC80"/>
    <mergeCell ref="AD79:AD80"/>
    <mergeCell ref="AE79:AE80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B107:B108"/>
    <mergeCell ref="C107:C108"/>
    <mergeCell ref="E119:E120"/>
    <mergeCell ref="A137:A138"/>
    <mergeCell ref="B137:B138"/>
    <mergeCell ref="C137:C138"/>
    <mergeCell ref="D137:D138"/>
    <mergeCell ref="E137:E138"/>
    <mergeCell ref="F137:F138"/>
    <mergeCell ref="G137:G138"/>
    <mergeCell ref="H137:H138"/>
    <mergeCell ref="I137:I138"/>
    <mergeCell ref="B131:B132"/>
    <mergeCell ref="C131:C132"/>
    <mergeCell ref="D131:D132"/>
    <mergeCell ref="E131:E132"/>
    <mergeCell ref="G131:G132"/>
    <mergeCell ref="F131:F132"/>
    <mergeCell ref="A135:A136"/>
    <mergeCell ref="B135:B136"/>
    <mergeCell ref="C135:C136"/>
    <mergeCell ref="D135:D136"/>
    <mergeCell ref="E135:E136"/>
    <mergeCell ref="AF79:AF80"/>
    <mergeCell ref="AG79:AG80"/>
    <mergeCell ref="AH79:AH80"/>
    <mergeCell ref="AI79:AI80"/>
    <mergeCell ref="L85:L86"/>
    <mergeCell ref="H89:H90"/>
    <mergeCell ref="I89:I90"/>
    <mergeCell ref="X77:X78"/>
    <mergeCell ref="Y77:Y78"/>
    <mergeCell ref="Z77:Z78"/>
    <mergeCell ref="AA77:AA78"/>
    <mergeCell ref="AB77:AB78"/>
    <mergeCell ref="AC77:AC78"/>
    <mergeCell ref="AD77:AD78"/>
    <mergeCell ref="AE77:AE78"/>
    <mergeCell ref="AF77:AF78"/>
    <mergeCell ref="AG77:AG78"/>
    <mergeCell ref="AH77:AH78"/>
    <mergeCell ref="AI77:AI78"/>
    <mergeCell ref="S79:S80"/>
    <mergeCell ref="T79:T80"/>
    <mergeCell ref="Z89:Z90"/>
    <mergeCell ref="AA89:AA90"/>
    <mergeCell ref="AB89:AB90"/>
    <mergeCell ref="AC89:AC90"/>
    <mergeCell ref="AD89:AD90"/>
    <mergeCell ref="AE89:AE90"/>
    <mergeCell ref="AF89:AF90"/>
    <mergeCell ref="AG89:AG90"/>
    <mergeCell ref="AH89:AH90"/>
    <mergeCell ref="AI89:AI90"/>
    <mergeCell ref="Y89:Y90"/>
    <mergeCell ref="A79:A80"/>
    <mergeCell ref="B79:B80"/>
    <mergeCell ref="C79:C80"/>
    <mergeCell ref="E79:E80"/>
    <mergeCell ref="F79:F80"/>
    <mergeCell ref="G79:G80"/>
    <mergeCell ref="H79:H80"/>
    <mergeCell ref="I79:I80"/>
    <mergeCell ref="J79:J80"/>
    <mergeCell ref="K79:K80"/>
    <mergeCell ref="M79:M80"/>
    <mergeCell ref="O79:O80"/>
    <mergeCell ref="P79:P80"/>
    <mergeCell ref="Q79:Q80"/>
    <mergeCell ref="R79:R80"/>
    <mergeCell ref="AA79:AA80"/>
    <mergeCell ref="AA73:AA75"/>
    <mergeCell ref="AD73:AD75"/>
    <mergeCell ref="AE73:AE75"/>
    <mergeCell ref="AF73:AF75"/>
    <mergeCell ref="AG73:AG75"/>
    <mergeCell ref="AH74:AH75"/>
    <mergeCell ref="AI74:AI75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AH70:AI70"/>
    <mergeCell ref="D71:I72"/>
    <mergeCell ref="J71:K72"/>
    <mergeCell ref="L71:T72"/>
    <mergeCell ref="U71:X72"/>
    <mergeCell ref="Y71:AC72"/>
    <mergeCell ref="AD71:AG72"/>
    <mergeCell ref="AH71:AI71"/>
    <mergeCell ref="AH72:AI72"/>
    <mergeCell ref="D73:D75"/>
    <mergeCell ref="E73:E75"/>
    <mergeCell ref="F73:F75"/>
    <mergeCell ref="G73:G75"/>
    <mergeCell ref="H73:H75"/>
    <mergeCell ref="I73:I75"/>
    <mergeCell ref="J73:J75"/>
    <mergeCell ref="K73:K75"/>
    <mergeCell ref="L73:L75"/>
    <mergeCell ref="M73:M75"/>
    <mergeCell ref="N73:N75"/>
    <mergeCell ref="O73:O75"/>
    <mergeCell ref="P73:P75"/>
    <mergeCell ref="Q73:Q75"/>
    <mergeCell ref="R73:R75"/>
    <mergeCell ref="S73:S75"/>
    <mergeCell ref="T73:T75"/>
    <mergeCell ref="U73:U75"/>
    <mergeCell ref="V73:V75"/>
    <mergeCell ref="W73:W75"/>
    <mergeCell ref="X73:X75"/>
    <mergeCell ref="Y73:Y75"/>
    <mergeCell ref="Z73:Z75"/>
    <mergeCell ref="C101:C102"/>
    <mergeCell ref="C91:C92"/>
    <mergeCell ref="A107:A108"/>
    <mergeCell ref="D107:D108"/>
    <mergeCell ref="E107:E108"/>
    <mergeCell ref="F107:F108"/>
    <mergeCell ref="G107:G108"/>
    <mergeCell ref="K107:K108"/>
    <mergeCell ref="M107:M108"/>
    <mergeCell ref="N107:N108"/>
    <mergeCell ref="O107:O108"/>
    <mergeCell ref="P107:P108"/>
    <mergeCell ref="Q107:Q108"/>
    <mergeCell ref="R107:R108"/>
    <mergeCell ref="S107:S108"/>
    <mergeCell ref="T107:T108"/>
    <mergeCell ref="N101:N102"/>
    <mergeCell ref="O101:O102"/>
    <mergeCell ref="P101:P102"/>
    <mergeCell ref="Q101:Q102"/>
    <mergeCell ref="R101:R102"/>
    <mergeCell ref="S101:S102"/>
    <mergeCell ref="B91:B92"/>
    <mergeCell ref="A101:A102"/>
    <mergeCell ref="B101:B102"/>
    <mergeCell ref="H107:H108"/>
    <mergeCell ref="A97:A98"/>
    <mergeCell ref="B97:B98"/>
    <mergeCell ref="C97:C98"/>
    <mergeCell ref="D97:D98"/>
    <mergeCell ref="E97:E98"/>
    <mergeCell ref="F97:F98"/>
    <mergeCell ref="AD101:AD102"/>
    <mergeCell ref="AE101:AE102"/>
    <mergeCell ref="AF101:AF102"/>
    <mergeCell ref="AG101:AG102"/>
    <mergeCell ref="AH101:AH102"/>
    <mergeCell ref="AI101:AI102"/>
    <mergeCell ref="D103:D104"/>
    <mergeCell ref="F103:F104"/>
    <mergeCell ref="L103:L104"/>
    <mergeCell ref="O103:O104"/>
    <mergeCell ref="V103:V104"/>
    <mergeCell ref="W107:W108"/>
    <mergeCell ref="X107:X108"/>
    <mergeCell ref="Y107:Y108"/>
    <mergeCell ref="Z107:Z108"/>
    <mergeCell ref="AA107:AA108"/>
    <mergeCell ref="AB107:AB108"/>
    <mergeCell ref="AC107:AC108"/>
    <mergeCell ref="AD107:AD108"/>
    <mergeCell ref="AE107:AE108"/>
    <mergeCell ref="AF107:AF108"/>
    <mergeCell ref="AG107:AG108"/>
    <mergeCell ref="AH107:AH108"/>
    <mergeCell ref="AI107:AI108"/>
    <mergeCell ref="K101:K102"/>
    <mergeCell ref="L101:L102"/>
    <mergeCell ref="M101:M102"/>
    <mergeCell ref="I107:I108"/>
    <mergeCell ref="G101:G102"/>
    <mergeCell ref="V101:V102"/>
    <mergeCell ref="W101:W102"/>
    <mergeCell ref="X101:X102"/>
    <mergeCell ref="AA101:AA102"/>
    <mergeCell ref="A91:A92"/>
    <mergeCell ref="D91:D92"/>
    <mergeCell ref="E91:E92"/>
    <mergeCell ref="F91:F92"/>
    <mergeCell ref="G91:G92"/>
    <mergeCell ref="H91:H92"/>
    <mergeCell ref="I91:I92"/>
    <mergeCell ref="J91:J92"/>
    <mergeCell ref="K91:K92"/>
    <mergeCell ref="L91:L92"/>
    <mergeCell ref="O91:O92"/>
    <mergeCell ref="P91:P92"/>
    <mergeCell ref="Q91:Q92"/>
    <mergeCell ref="R91:R92"/>
    <mergeCell ref="S91:S92"/>
    <mergeCell ref="T91:T92"/>
    <mergeCell ref="V91:V92"/>
    <mergeCell ref="W91:W92"/>
    <mergeCell ref="E101:E102"/>
    <mergeCell ref="F101:F102"/>
    <mergeCell ref="H101:H102"/>
    <mergeCell ref="I101:I102"/>
    <mergeCell ref="J101:J102"/>
    <mergeCell ref="X91:X92"/>
    <mergeCell ref="T101:T102"/>
    <mergeCell ref="U101:U102"/>
    <mergeCell ref="R97:R98"/>
    <mergeCell ref="S97:S98"/>
    <mergeCell ref="T97:T98"/>
    <mergeCell ref="G97:G98"/>
    <mergeCell ref="H97:H98"/>
    <mergeCell ref="AC67:AC68"/>
    <mergeCell ref="AD67:AD68"/>
    <mergeCell ref="AE67:AE68"/>
    <mergeCell ref="AF67:AF68"/>
    <mergeCell ref="AG67:AG68"/>
    <mergeCell ref="AH67:AH68"/>
    <mergeCell ref="AI67:AI68"/>
    <mergeCell ref="N31:N32"/>
    <mergeCell ref="AB65:AB66"/>
    <mergeCell ref="AC65:AC66"/>
    <mergeCell ref="AD65:AD66"/>
    <mergeCell ref="AE65:AE66"/>
    <mergeCell ref="AF65:AF66"/>
    <mergeCell ref="AG65:AG66"/>
    <mergeCell ref="AH65:AH66"/>
    <mergeCell ref="AI65:AI66"/>
    <mergeCell ref="R67:R68"/>
    <mergeCell ref="S67:S68"/>
    <mergeCell ref="T67:T68"/>
    <mergeCell ref="V67:V68"/>
    <mergeCell ref="W67:W68"/>
    <mergeCell ref="X67:X68"/>
    <mergeCell ref="S65:S66"/>
    <mergeCell ref="T65:T66"/>
    <mergeCell ref="U65:U66"/>
    <mergeCell ref="V65:V66"/>
    <mergeCell ref="AA61:AA62"/>
    <mergeCell ref="W61:W62"/>
    <mergeCell ref="AF61:AF62"/>
    <mergeCell ref="AG61:AG62"/>
    <mergeCell ref="AH61:AH62"/>
    <mergeCell ref="AI61:AI62"/>
    <mergeCell ref="E67:E68"/>
    <mergeCell ref="F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Y67:Y68"/>
    <mergeCell ref="Z67:Z68"/>
    <mergeCell ref="AA67:AA68"/>
    <mergeCell ref="AB67:AB68"/>
    <mergeCell ref="I97:I98"/>
    <mergeCell ref="J97:J98"/>
    <mergeCell ref="A65:A66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K97:K98"/>
    <mergeCell ref="L97:L98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K93:K94"/>
    <mergeCell ref="L93:L94"/>
    <mergeCell ref="L79:L80"/>
    <mergeCell ref="A67:A68"/>
    <mergeCell ref="B67:B68"/>
    <mergeCell ref="C67:C68"/>
    <mergeCell ref="D67:D68"/>
    <mergeCell ref="M65:M66"/>
    <mergeCell ref="N65:N66"/>
    <mergeCell ref="P65:P66"/>
    <mergeCell ref="Q65:Q66"/>
    <mergeCell ref="R65:R66"/>
    <mergeCell ref="W65:W66"/>
    <mergeCell ref="X65:X66"/>
    <mergeCell ref="Y65:Y66"/>
    <mergeCell ref="Z65:Z66"/>
    <mergeCell ref="AA65:AA66"/>
    <mergeCell ref="S137:S138"/>
    <mergeCell ref="T137:T138"/>
    <mergeCell ref="U137:U138"/>
    <mergeCell ref="V137:V138"/>
    <mergeCell ref="W137:W138"/>
    <mergeCell ref="X137:X138"/>
    <mergeCell ref="Y137:Y138"/>
    <mergeCell ref="Z137:Z138"/>
    <mergeCell ref="AA137:AA138"/>
    <mergeCell ref="T131:T132"/>
    <mergeCell ref="U131:U132"/>
    <mergeCell ref="W131:W132"/>
    <mergeCell ref="X131:X132"/>
    <mergeCell ref="Y131:Y132"/>
    <mergeCell ref="Z131:Z132"/>
    <mergeCell ref="AA131:AA132"/>
    <mergeCell ref="T123:T124"/>
    <mergeCell ref="U123:U124"/>
    <mergeCell ref="V123:V124"/>
    <mergeCell ref="W123:W124"/>
    <mergeCell ref="X123:X124"/>
    <mergeCell ref="Y123:Y124"/>
    <mergeCell ref="AA123:AA124"/>
    <mergeCell ref="T125:T126"/>
    <mergeCell ref="U125:U126"/>
    <mergeCell ref="AE137:AE138"/>
    <mergeCell ref="AF137:AF138"/>
    <mergeCell ref="AG137:AG138"/>
    <mergeCell ref="AH137:AH138"/>
    <mergeCell ref="AI137:AI138"/>
    <mergeCell ref="V135:V136"/>
    <mergeCell ref="W135:W136"/>
    <mergeCell ref="X135:X136"/>
    <mergeCell ref="Y135:Y136"/>
    <mergeCell ref="Z135:Z136"/>
    <mergeCell ref="AA135:AA136"/>
    <mergeCell ref="AB135:AB136"/>
    <mergeCell ref="AC135:AC136"/>
    <mergeCell ref="AD135:AD136"/>
    <mergeCell ref="AE135:AE136"/>
    <mergeCell ref="AF135:AF136"/>
    <mergeCell ref="AG135:AG136"/>
    <mergeCell ref="AH135:AH136"/>
    <mergeCell ref="AI135:AI136"/>
    <mergeCell ref="AE133:AE134"/>
    <mergeCell ref="AF133:AF134"/>
    <mergeCell ref="AG133:AG134"/>
    <mergeCell ref="AH133:AH134"/>
    <mergeCell ref="AI133:AI134"/>
    <mergeCell ref="AC131:AC132"/>
    <mergeCell ref="AD131:AD132"/>
    <mergeCell ref="AE131:AE132"/>
    <mergeCell ref="AF131:AF132"/>
    <mergeCell ref="AG131:AG132"/>
    <mergeCell ref="J137:J138"/>
    <mergeCell ref="K137:K138"/>
    <mergeCell ref="L137:L138"/>
    <mergeCell ref="M137:M138"/>
    <mergeCell ref="N137:N138"/>
    <mergeCell ref="O137:O138"/>
    <mergeCell ref="P137:P138"/>
    <mergeCell ref="Q137:Q138"/>
    <mergeCell ref="R137:R138"/>
    <mergeCell ref="Y133:Y134"/>
    <mergeCell ref="Z133:Z134"/>
    <mergeCell ref="AA133:AA134"/>
    <mergeCell ref="AB133:AB134"/>
    <mergeCell ref="AC133:AC134"/>
    <mergeCell ref="AB137:AB138"/>
    <mergeCell ref="AC137:AC138"/>
    <mergeCell ref="AD133:AD134"/>
    <mergeCell ref="AD137:AD138"/>
    <mergeCell ref="F135:F136"/>
    <mergeCell ref="G135:G136"/>
    <mergeCell ref="H135:H136"/>
    <mergeCell ref="I135:I136"/>
    <mergeCell ref="J135:J136"/>
    <mergeCell ref="K135:K136"/>
    <mergeCell ref="L135:L136"/>
    <mergeCell ref="M135:M136"/>
    <mergeCell ref="N135:N136"/>
    <mergeCell ref="O135:O136"/>
    <mergeCell ref="P135:P136"/>
    <mergeCell ref="Q135:Q136"/>
    <mergeCell ref="R135:R136"/>
    <mergeCell ref="S135:S136"/>
    <mergeCell ref="T135:T136"/>
    <mergeCell ref="U135:U136"/>
    <mergeCell ref="AB131:AB132"/>
    <mergeCell ref="M131:M132"/>
    <mergeCell ref="N131:N132"/>
    <mergeCell ref="O131:O132"/>
    <mergeCell ref="P131:P132"/>
    <mergeCell ref="Q131:Q132"/>
    <mergeCell ref="R131:R132"/>
    <mergeCell ref="S131:S132"/>
    <mergeCell ref="AH131:AH132"/>
    <mergeCell ref="AI131:AI132"/>
    <mergeCell ref="A133:A134"/>
    <mergeCell ref="B133:B134"/>
    <mergeCell ref="C133:C134"/>
    <mergeCell ref="D133:D134"/>
    <mergeCell ref="E133:E134"/>
    <mergeCell ref="G133:G134"/>
    <mergeCell ref="H133:H134"/>
    <mergeCell ref="I133:I134"/>
    <mergeCell ref="J133:J134"/>
    <mergeCell ref="K133:K134"/>
    <mergeCell ref="L133:L134"/>
    <mergeCell ref="M133:M134"/>
    <mergeCell ref="N133:N134"/>
    <mergeCell ref="O133:O134"/>
    <mergeCell ref="P133:P134"/>
    <mergeCell ref="Q133:Q134"/>
    <mergeCell ref="R133:R134"/>
    <mergeCell ref="S133:S134"/>
    <mergeCell ref="T133:T134"/>
    <mergeCell ref="U133:U134"/>
    <mergeCell ref="V133:V134"/>
    <mergeCell ref="W133:W134"/>
    <mergeCell ref="X133:X134"/>
    <mergeCell ref="A131:A132"/>
    <mergeCell ref="H131:H132"/>
    <mergeCell ref="I131:I132"/>
    <mergeCell ref="J131:J132"/>
    <mergeCell ref="K131:K132"/>
    <mergeCell ref="L131:L132"/>
    <mergeCell ref="AF129:AF130"/>
    <mergeCell ref="AG129:AG130"/>
    <mergeCell ref="AH129:AH130"/>
    <mergeCell ref="AI129:AI130"/>
    <mergeCell ref="AI127:AI128"/>
    <mergeCell ref="S127:S128"/>
    <mergeCell ref="T127:T128"/>
    <mergeCell ref="U127:U128"/>
    <mergeCell ref="V127:V128"/>
    <mergeCell ref="W127:W128"/>
    <mergeCell ref="X127:X128"/>
    <mergeCell ref="Y127:Y128"/>
    <mergeCell ref="Z127:Z128"/>
    <mergeCell ref="AA127:AA128"/>
    <mergeCell ref="AB127:AB128"/>
    <mergeCell ref="AC127:AC128"/>
    <mergeCell ref="AD127:AD128"/>
    <mergeCell ref="AE127:AE128"/>
    <mergeCell ref="AG127:AG128"/>
    <mergeCell ref="AH127:AH128"/>
    <mergeCell ref="AJ127:AJ128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K129:K130"/>
    <mergeCell ref="M129:M130"/>
    <mergeCell ref="N129:N130"/>
    <mergeCell ref="O129:O130"/>
    <mergeCell ref="P129:P130"/>
    <mergeCell ref="Q129:Q130"/>
    <mergeCell ref="R129:R130"/>
    <mergeCell ref="S129:S130"/>
    <mergeCell ref="T129:T130"/>
    <mergeCell ref="U129:U130"/>
    <mergeCell ref="V129:V130"/>
    <mergeCell ref="W129:W130"/>
    <mergeCell ref="X129:X130"/>
    <mergeCell ref="Y129:Y130"/>
    <mergeCell ref="Z129:Z130"/>
    <mergeCell ref="AA129:AA130"/>
    <mergeCell ref="AB129:AB130"/>
    <mergeCell ref="AC129:AC130"/>
    <mergeCell ref="AD129:AD130"/>
    <mergeCell ref="AE129:AE130"/>
    <mergeCell ref="R127:R128"/>
    <mergeCell ref="P123:P124"/>
    <mergeCell ref="W125:W126"/>
    <mergeCell ref="X125:X126"/>
    <mergeCell ref="Y125:Y126"/>
    <mergeCell ref="Z125:Z126"/>
    <mergeCell ref="AA125:AA126"/>
    <mergeCell ref="AB125:AB126"/>
    <mergeCell ref="AC125:AC126"/>
    <mergeCell ref="AD125:AD126"/>
    <mergeCell ref="AE125:AE126"/>
    <mergeCell ref="AF125:AF126"/>
    <mergeCell ref="AG125:AG126"/>
    <mergeCell ref="AH125:AH126"/>
    <mergeCell ref="A127:A128"/>
    <mergeCell ref="B127:B128"/>
    <mergeCell ref="C127:C128"/>
    <mergeCell ref="D127:D128"/>
    <mergeCell ref="E127:E128"/>
    <mergeCell ref="F127:F128"/>
    <mergeCell ref="G127:G128"/>
    <mergeCell ref="H125:H126"/>
    <mergeCell ref="I125:I126"/>
    <mergeCell ref="J127:J128"/>
    <mergeCell ref="K127:K128"/>
    <mergeCell ref="L127:L128"/>
    <mergeCell ref="M127:M128"/>
    <mergeCell ref="N127:N128"/>
    <mergeCell ref="O127:O128"/>
    <mergeCell ref="Q127:Q128"/>
    <mergeCell ref="AF127:AF128"/>
    <mergeCell ref="M125:M126"/>
    <mergeCell ref="Z123:Z124"/>
    <mergeCell ref="AC123:AC124"/>
    <mergeCell ref="AD123:AD124"/>
    <mergeCell ref="AE123:AE124"/>
    <mergeCell ref="AF123:AF124"/>
    <mergeCell ref="AG123:AG124"/>
    <mergeCell ref="AH123:AH124"/>
    <mergeCell ref="AI123:AI124"/>
    <mergeCell ref="A125:A126"/>
    <mergeCell ref="B125:B126"/>
    <mergeCell ref="C125:C126"/>
    <mergeCell ref="D125:D126"/>
    <mergeCell ref="F125:F126"/>
    <mergeCell ref="G125:G126"/>
    <mergeCell ref="J125:J126"/>
    <mergeCell ref="K125:K126"/>
    <mergeCell ref="L125:L126"/>
    <mergeCell ref="N125:N126"/>
    <mergeCell ref="O125:O126"/>
    <mergeCell ref="P125:P126"/>
    <mergeCell ref="R125:R126"/>
    <mergeCell ref="S125:S126"/>
    <mergeCell ref="A123:A124"/>
    <mergeCell ref="B123:B124"/>
    <mergeCell ref="C123:C124"/>
    <mergeCell ref="D123:D124"/>
    <mergeCell ref="E123:E124"/>
    <mergeCell ref="F123:F124"/>
    <mergeCell ref="G123:G124"/>
    <mergeCell ref="J123:J124"/>
    <mergeCell ref="K123:K124"/>
    <mergeCell ref="AI125:AI126"/>
    <mergeCell ref="O123:O124"/>
    <mergeCell ref="AI121:AI122"/>
    <mergeCell ref="V119:V120"/>
    <mergeCell ref="W119:W120"/>
    <mergeCell ref="X119:X120"/>
    <mergeCell ref="Y119:Y120"/>
    <mergeCell ref="Z119:Z120"/>
    <mergeCell ref="AA119:AA120"/>
    <mergeCell ref="AB119:AB120"/>
    <mergeCell ref="AC119:AC120"/>
    <mergeCell ref="AD119:AD120"/>
    <mergeCell ref="AE119:AE120"/>
    <mergeCell ref="AF119:AF120"/>
    <mergeCell ref="AG119:AG120"/>
    <mergeCell ref="AH119:AH120"/>
    <mergeCell ref="AI119:AI120"/>
    <mergeCell ref="Q123:Q124"/>
    <mergeCell ref="R123:R124"/>
    <mergeCell ref="S123:S124"/>
    <mergeCell ref="S121:S122"/>
    <mergeCell ref="T121:T122"/>
    <mergeCell ref="U121:U122"/>
    <mergeCell ref="V121:V122"/>
    <mergeCell ref="W121:W122"/>
    <mergeCell ref="X121:X122"/>
    <mergeCell ref="Y121:Y122"/>
    <mergeCell ref="Z121:Z122"/>
    <mergeCell ref="AA121:AA122"/>
    <mergeCell ref="AB121:AB122"/>
    <mergeCell ref="AC121:AC122"/>
    <mergeCell ref="AD121:AD122"/>
    <mergeCell ref="R121:R122"/>
    <mergeCell ref="AB123:AB124"/>
    <mergeCell ref="A119:A120"/>
    <mergeCell ref="B119:B120"/>
    <mergeCell ref="C119:C120"/>
    <mergeCell ref="F119:F120"/>
    <mergeCell ref="G119:G120"/>
    <mergeCell ref="H119:H120"/>
    <mergeCell ref="I119:I120"/>
    <mergeCell ref="J119:J120"/>
    <mergeCell ref="K119:K120"/>
    <mergeCell ref="L119:L120"/>
    <mergeCell ref="M119:M120"/>
    <mergeCell ref="N119:N120"/>
    <mergeCell ref="O119:O120"/>
    <mergeCell ref="AE121:AE122"/>
    <mergeCell ref="AF121:AF122"/>
    <mergeCell ref="AG121:AG122"/>
    <mergeCell ref="AH121:AH122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Q121:Q122"/>
    <mergeCell ref="P119:P120"/>
    <mergeCell ref="Q119:Q120"/>
    <mergeCell ref="R119:R120"/>
    <mergeCell ref="S119:S120"/>
    <mergeCell ref="S117:S118"/>
    <mergeCell ref="T117:T118"/>
    <mergeCell ref="U117:U118"/>
    <mergeCell ref="V117:V118"/>
    <mergeCell ref="W117:W118"/>
    <mergeCell ref="X117:X118"/>
    <mergeCell ref="Y117:Y118"/>
    <mergeCell ref="Z117:Z118"/>
    <mergeCell ref="AA117:AA118"/>
    <mergeCell ref="AB117:AB118"/>
    <mergeCell ref="AC117:AC118"/>
    <mergeCell ref="AD117:AD118"/>
    <mergeCell ref="AE117:AE118"/>
    <mergeCell ref="T119:T120"/>
    <mergeCell ref="U119:U120"/>
    <mergeCell ref="AF117:AF118"/>
    <mergeCell ref="AG117:AG118"/>
    <mergeCell ref="AH117:AH118"/>
    <mergeCell ref="AI117:AI118"/>
    <mergeCell ref="U115:U116"/>
    <mergeCell ref="V115:V116"/>
    <mergeCell ref="W115:W116"/>
    <mergeCell ref="X115:X116"/>
    <mergeCell ref="Y115:Y116"/>
    <mergeCell ref="Z115:Z116"/>
    <mergeCell ref="AA115:AA116"/>
    <mergeCell ref="AB115:AB116"/>
    <mergeCell ref="AC115:AC116"/>
    <mergeCell ref="AD115:AD116"/>
    <mergeCell ref="AE115:AE116"/>
    <mergeCell ref="AF115:AF116"/>
    <mergeCell ref="AG115:AG116"/>
    <mergeCell ref="AH115:AH116"/>
    <mergeCell ref="AI115:AI116"/>
    <mergeCell ref="S115:S116"/>
    <mergeCell ref="T115:T116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J117:J118"/>
    <mergeCell ref="K117:K118"/>
    <mergeCell ref="L117:L118"/>
    <mergeCell ref="M117:M118"/>
    <mergeCell ref="N117:N118"/>
    <mergeCell ref="P117:P118"/>
    <mergeCell ref="Q117:Q118"/>
    <mergeCell ref="R117:R118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J115:J116"/>
    <mergeCell ref="K115:K116"/>
    <mergeCell ref="L115:L116"/>
    <mergeCell ref="N115:N116"/>
    <mergeCell ref="O115:O116"/>
    <mergeCell ref="P115:P116"/>
    <mergeCell ref="Q115:Q116"/>
    <mergeCell ref="R115:R116"/>
    <mergeCell ref="AH111:AH112"/>
    <mergeCell ref="AI111:AI112"/>
    <mergeCell ref="A113:A114"/>
    <mergeCell ref="B113:B114"/>
    <mergeCell ref="C113:C114"/>
    <mergeCell ref="E113:E114"/>
    <mergeCell ref="F113:F114"/>
    <mergeCell ref="G113:G114"/>
    <mergeCell ref="H113:H114"/>
    <mergeCell ref="I113:I114"/>
    <mergeCell ref="J113:J114"/>
    <mergeCell ref="K113:K114"/>
    <mergeCell ref="O113:O114"/>
    <mergeCell ref="P113:P114"/>
    <mergeCell ref="Q113:Q114"/>
    <mergeCell ref="R113:R114"/>
    <mergeCell ref="S113:S114"/>
    <mergeCell ref="T113:T114"/>
    <mergeCell ref="V113:V114"/>
    <mergeCell ref="W113:W114"/>
    <mergeCell ref="X113:X114"/>
    <mergeCell ref="Y113:Y114"/>
    <mergeCell ref="Z113:Z114"/>
    <mergeCell ref="AA113:AA114"/>
    <mergeCell ref="AB113:AB114"/>
    <mergeCell ref="AC113:AC114"/>
    <mergeCell ref="AD113:AD114"/>
    <mergeCell ref="AE113:AE114"/>
    <mergeCell ref="AF113:AF114"/>
    <mergeCell ref="AG113:AG114"/>
    <mergeCell ref="AH113:AH114"/>
    <mergeCell ref="AI113:AI114"/>
    <mergeCell ref="AI109:AI110"/>
    <mergeCell ref="A111:A112"/>
    <mergeCell ref="B111:B112"/>
    <mergeCell ref="C111:C112"/>
    <mergeCell ref="D111:D112"/>
    <mergeCell ref="E111:E112"/>
    <mergeCell ref="F111:F112"/>
    <mergeCell ref="G111:G112"/>
    <mergeCell ref="H109:H110"/>
    <mergeCell ref="I109:I110"/>
    <mergeCell ref="K111:K112"/>
    <mergeCell ref="L111:L112"/>
    <mergeCell ref="M111:M112"/>
    <mergeCell ref="N111:N112"/>
    <mergeCell ref="O111:O112"/>
    <mergeCell ref="P111:P112"/>
    <mergeCell ref="Q111:Q112"/>
    <mergeCell ref="R111:R112"/>
    <mergeCell ref="S111:S112"/>
    <mergeCell ref="T111:T112"/>
    <mergeCell ref="U111:U112"/>
    <mergeCell ref="W111:W112"/>
    <mergeCell ref="X111:X112"/>
    <mergeCell ref="Y111:Y112"/>
    <mergeCell ref="Z111:Z112"/>
    <mergeCell ref="AA111:AA112"/>
    <mergeCell ref="AB111:AB112"/>
    <mergeCell ref="AC111:AC112"/>
    <mergeCell ref="AD111:AD112"/>
    <mergeCell ref="AE111:AE112"/>
    <mergeCell ref="AF111:AF112"/>
    <mergeCell ref="AG111:AG112"/>
    <mergeCell ref="A109:A110"/>
    <mergeCell ref="B109:B110"/>
    <mergeCell ref="C109:C110"/>
    <mergeCell ref="D109:D110"/>
    <mergeCell ref="E109:E110"/>
    <mergeCell ref="F109:F110"/>
    <mergeCell ref="G109:G110"/>
    <mergeCell ref="J109:J110"/>
    <mergeCell ref="K109:K110"/>
    <mergeCell ref="O109:O110"/>
    <mergeCell ref="P109:P110"/>
    <mergeCell ref="Q109:Q110"/>
    <mergeCell ref="R109:R110"/>
    <mergeCell ref="S109:S110"/>
    <mergeCell ref="T109:T110"/>
    <mergeCell ref="U109:U110"/>
    <mergeCell ref="AH103:AH104"/>
    <mergeCell ref="V109:V110"/>
    <mergeCell ref="W109:W110"/>
    <mergeCell ref="X109:X110"/>
    <mergeCell ref="Y109:Y110"/>
    <mergeCell ref="Z109:Z110"/>
    <mergeCell ref="AA109:AA110"/>
    <mergeCell ref="AB109:AB110"/>
    <mergeCell ref="AC109:AC110"/>
    <mergeCell ref="AD109:AD110"/>
    <mergeCell ref="AE109:AE110"/>
    <mergeCell ref="AF109:AF110"/>
    <mergeCell ref="AG109:AG110"/>
    <mergeCell ref="AH109:AH110"/>
    <mergeCell ref="AI103:AI104"/>
    <mergeCell ref="A105:A106"/>
    <mergeCell ref="B105:B106"/>
    <mergeCell ref="C105:C106"/>
    <mergeCell ref="E105:E106"/>
    <mergeCell ref="G105:G106"/>
    <mergeCell ref="H105:H106"/>
    <mergeCell ref="I105:I106"/>
    <mergeCell ref="J105:J106"/>
    <mergeCell ref="K105:K106"/>
    <mergeCell ref="N105:N106"/>
    <mergeCell ref="P105:P106"/>
    <mergeCell ref="Q105:Q106"/>
    <mergeCell ref="R105:R106"/>
    <mergeCell ref="S105:S106"/>
    <mergeCell ref="T105:T106"/>
    <mergeCell ref="X105:X106"/>
    <mergeCell ref="Y105:Y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H105:AH106"/>
    <mergeCell ref="AI105:AI106"/>
    <mergeCell ref="AF99:AF100"/>
    <mergeCell ref="AG99:AG100"/>
    <mergeCell ref="AH99:AH100"/>
    <mergeCell ref="AI99:AI100"/>
    <mergeCell ref="A103:A104"/>
    <mergeCell ref="B103:B104"/>
    <mergeCell ref="C103:C104"/>
    <mergeCell ref="E103:E104"/>
    <mergeCell ref="G103:G104"/>
    <mergeCell ref="H103:H104"/>
    <mergeCell ref="I103:I104"/>
    <mergeCell ref="J103:J104"/>
    <mergeCell ref="K103:K104"/>
    <mergeCell ref="M103:M104"/>
    <mergeCell ref="N103:N104"/>
    <mergeCell ref="P103:P104"/>
    <mergeCell ref="Q103:Q104"/>
    <mergeCell ref="R103:R104"/>
    <mergeCell ref="S103:S104"/>
    <mergeCell ref="T103:T104"/>
    <mergeCell ref="U103:U104"/>
    <mergeCell ref="W103:W104"/>
    <mergeCell ref="X103:X104"/>
    <mergeCell ref="Y103:Y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I97:AI98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Q99:Q100"/>
    <mergeCell ref="R99:R100"/>
    <mergeCell ref="S99:S100"/>
    <mergeCell ref="T99:T100"/>
    <mergeCell ref="U99:U100"/>
    <mergeCell ref="W99:W100"/>
    <mergeCell ref="X99:X100"/>
    <mergeCell ref="Y99:Y100"/>
    <mergeCell ref="Z99:Z100"/>
    <mergeCell ref="AA99:AA100"/>
    <mergeCell ref="AB99:AB100"/>
    <mergeCell ref="AC99:AC100"/>
    <mergeCell ref="AD99:AD100"/>
    <mergeCell ref="AE99:AE100"/>
    <mergeCell ref="M97:M98"/>
    <mergeCell ref="N97:N98"/>
    <mergeCell ref="O97:O98"/>
    <mergeCell ref="P97:P98"/>
    <mergeCell ref="Q97:Q98"/>
    <mergeCell ref="Y93:Y94"/>
    <mergeCell ref="Z93:Z94"/>
    <mergeCell ref="AA93:AA94"/>
    <mergeCell ref="AB93:AB94"/>
    <mergeCell ref="AC93:AC94"/>
    <mergeCell ref="AD93:AD94"/>
    <mergeCell ref="AE93:AE94"/>
    <mergeCell ref="N93:N94"/>
    <mergeCell ref="O93:O94"/>
    <mergeCell ref="P93:P94"/>
    <mergeCell ref="Q93:Q94"/>
    <mergeCell ref="R93:R94"/>
    <mergeCell ref="S93:S94"/>
    <mergeCell ref="T93:T94"/>
    <mergeCell ref="AF93:AF94"/>
    <mergeCell ref="AG93:AG94"/>
    <mergeCell ref="AH93:AH94"/>
    <mergeCell ref="V97:V98"/>
    <mergeCell ref="W97:W98"/>
    <mergeCell ref="X97:X98"/>
    <mergeCell ref="Y97:Y98"/>
    <mergeCell ref="Z97:Z98"/>
    <mergeCell ref="AA97:AA98"/>
    <mergeCell ref="AB97:AB98"/>
    <mergeCell ref="AC97:AC98"/>
    <mergeCell ref="AD97:AD98"/>
    <mergeCell ref="AE97:AE98"/>
    <mergeCell ref="AF97:AF98"/>
    <mergeCell ref="AG97:AG98"/>
    <mergeCell ref="AH97:AH98"/>
    <mergeCell ref="U95:U96"/>
    <mergeCell ref="V95:V96"/>
    <mergeCell ref="V93:V94"/>
    <mergeCell ref="W93:W94"/>
    <mergeCell ref="AI93:AI94"/>
    <mergeCell ref="A95:A96"/>
    <mergeCell ref="B95:B96"/>
    <mergeCell ref="C95:C96"/>
    <mergeCell ref="D95:D96"/>
    <mergeCell ref="E95:E96"/>
    <mergeCell ref="F95:F96"/>
    <mergeCell ref="G95:G96"/>
    <mergeCell ref="J95:J96"/>
    <mergeCell ref="K95:K96"/>
    <mergeCell ref="L95:L96"/>
    <mergeCell ref="M95:M96"/>
    <mergeCell ref="O95:O96"/>
    <mergeCell ref="P95:P96"/>
    <mergeCell ref="Q95:Q96"/>
    <mergeCell ref="R95:R96"/>
    <mergeCell ref="S95:S96"/>
    <mergeCell ref="T95:T96"/>
    <mergeCell ref="AI95:AI96"/>
    <mergeCell ref="W95:W96"/>
    <mergeCell ref="X95:X96"/>
    <mergeCell ref="Y95:Y96"/>
    <mergeCell ref="Z95:Z96"/>
    <mergeCell ref="AA95:AA96"/>
    <mergeCell ref="AB95:AB96"/>
    <mergeCell ref="AC95:AC96"/>
    <mergeCell ref="AD95:AD96"/>
    <mergeCell ref="AE95:AE96"/>
    <mergeCell ref="AF95:AF96"/>
    <mergeCell ref="AG95:AG96"/>
    <mergeCell ref="AH95:AH96"/>
    <mergeCell ref="A93:A94"/>
    <mergeCell ref="A89:A90"/>
    <mergeCell ref="B89:B90"/>
    <mergeCell ref="C89:C90"/>
    <mergeCell ref="D89:D90"/>
    <mergeCell ref="E89:E90"/>
    <mergeCell ref="F89:F90"/>
    <mergeCell ref="X93:X94"/>
    <mergeCell ref="G89:G90"/>
    <mergeCell ref="J89:J90"/>
    <mergeCell ref="K89:K90"/>
    <mergeCell ref="N89:N90"/>
    <mergeCell ref="O89:O90"/>
    <mergeCell ref="P89:P90"/>
    <mergeCell ref="Q89:Q90"/>
    <mergeCell ref="R89:R90"/>
    <mergeCell ref="S89:S90"/>
    <mergeCell ref="T89:T90"/>
    <mergeCell ref="U89:U90"/>
    <mergeCell ref="V89:V90"/>
    <mergeCell ref="W89:W90"/>
    <mergeCell ref="X89:X90"/>
    <mergeCell ref="AC87:AC88"/>
    <mergeCell ref="Z87:Z88"/>
    <mergeCell ref="AA87:AA88"/>
    <mergeCell ref="AB87:AB88"/>
    <mergeCell ref="AD87:AD88"/>
    <mergeCell ref="AE87:AE88"/>
    <mergeCell ref="AF87:AF88"/>
    <mergeCell ref="AG87:AG88"/>
    <mergeCell ref="AH87:AH88"/>
    <mergeCell ref="AI87:AI88"/>
    <mergeCell ref="AF85:AF86"/>
    <mergeCell ref="AG85:AG86"/>
    <mergeCell ref="AH85:AH86"/>
    <mergeCell ref="AI85:AI86"/>
    <mergeCell ref="A87:A88"/>
    <mergeCell ref="B87:B88"/>
    <mergeCell ref="C87:C88"/>
    <mergeCell ref="E87:E88"/>
    <mergeCell ref="G87:G88"/>
    <mergeCell ref="H87:H88"/>
    <mergeCell ref="I87:I88"/>
    <mergeCell ref="J87:J88"/>
    <mergeCell ref="K87:K88"/>
    <mergeCell ref="L87:L88"/>
    <mergeCell ref="O87:O88"/>
    <mergeCell ref="P87:P88"/>
    <mergeCell ref="Q87:Q88"/>
    <mergeCell ref="R87:R88"/>
    <mergeCell ref="S87:S88"/>
    <mergeCell ref="T87:T88"/>
    <mergeCell ref="U87:U88"/>
    <mergeCell ref="W87:W88"/>
    <mergeCell ref="X87:X88"/>
    <mergeCell ref="Y87:Y88"/>
    <mergeCell ref="AI83:AI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N85:N86"/>
    <mergeCell ref="O85:O86"/>
    <mergeCell ref="P85:P86"/>
    <mergeCell ref="Q85:Q86"/>
    <mergeCell ref="R85:R86"/>
    <mergeCell ref="S85:S86"/>
    <mergeCell ref="T85:T86"/>
    <mergeCell ref="U85:U86"/>
    <mergeCell ref="V85:V86"/>
    <mergeCell ref="W85:W86"/>
    <mergeCell ref="X85:X86"/>
    <mergeCell ref="Y85:Y86"/>
    <mergeCell ref="Z85:Z86"/>
    <mergeCell ref="AA85:AA86"/>
    <mergeCell ref="AB85:AB86"/>
    <mergeCell ref="AC85:AC86"/>
    <mergeCell ref="AD85:AD86"/>
    <mergeCell ref="AE85:AE86"/>
    <mergeCell ref="AI81:AI82"/>
    <mergeCell ref="A83:A84"/>
    <mergeCell ref="B83:B84"/>
    <mergeCell ref="C83:C84"/>
    <mergeCell ref="G83:G84"/>
    <mergeCell ref="H83:H84"/>
    <mergeCell ref="I83:I84"/>
    <mergeCell ref="J83:J84"/>
    <mergeCell ref="K83:K84"/>
    <mergeCell ref="L83:L84"/>
    <mergeCell ref="M83:M84"/>
    <mergeCell ref="O83:O84"/>
    <mergeCell ref="P83:P84"/>
    <mergeCell ref="Q83:Q84"/>
    <mergeCell ref="R83:R84"/>
    <mergeCell ref="S83:S84"/>
    <mergeCell ref="T83:T84"/>
    <mergeCell ref="W83:W84"/>
    <mergeCell ref="X83:X84"/>
    <mergeCell ref="Y83:Y84"/>
    <mergeCell ref="Z83:Z84"/>
    <mergeCell ref="AA83:AA84"/>
    <mergeCell ref="AB83:AB84"/>
    <mergeCell ref="AC83:AC84"/>
    <mergeCell ref="AD83:AD84"/>
    <mergeCell ref="AE83:AE84"/>
    <mergeCell ref="AF83:AF84"/>
    <mergeCell ref="AG83:AG84"/>
    <mergeCell ref="R81:R82"/>
    <mergeCell ref="S81:S82"/>
    <mergeCell ref="AH83:AH84"/>
    <mergeCell ref="Z81:Z82"/>
    <mergeCell ref="AA81:AA82"/>
    <mergeCell ref="AB81:AB82"/>
    <mergeCell ref="AC81:AC82"/>
    <mergeCell ref="AD81:AD82"/>
    <mergeCell ref="AE81:AE82"/>
    <mergeCell ref="AF81:AF82"/>
    <mergeCell ref="AG81:AG82"/>
    <mergeCell ref="AH81:AH82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N81:N82"/>
    <mergeCell ref="O81:O82"/>
    <mergeCell ref="P81:P82"/>
    <mergeCell ref="Q81:Q82"/>
    <mergeCell ref="Y91:Y92"/>
    <mergeCell ref="Z91:Z92"/>
    <mergeCell ref="AA91:AA92"/>
    <mergeCell ref="AB91:AB92"/>
    <mergeCell ref="AC91:AC92"/>
    <mergeCell ref="AD91:AD92"/>
    <mergeCell ref="AE91:AE92"/>
    <mergeCell ref="AF91:AF92"/>
    <mergeCell ref="AG91:AG92"/>
    <mergeCell ref="AH91:AH92"/>
    <mergeCell ref="AI91:AI92"/>
    <mergeCell ref="U93:U94"/>
    <mergeCell ref="F83:F84"/>
    <mergeCell ref="V63:V64"/>
    <mergeCell ref="W63:W64"/>
    <mergeCell ref="X63:X64"/>
    <mergeCell ref="Y63:Y64"/>
    <mergeCell ref="Z63:Z64"/>
    <mergeCell ref="AA63:AA64"/>
    <mergeCell ref="AB63:AB64"/>
    <mergeCell ref="AC63:AC64"/>
    <mergeCell ref="AD63:AD64"/>
    <mergeCell ref="AE63:AE64"/>
    <mergeCell ref="AF63:AF64"/>
    <mergeCell ref="AG63:AG64"/>
    <mergeCell ref="AH63:AH64"/>
    <mergeCell ref="AI63:AI64"/>
    <mergeCell ref="T81:T82"/>
    <mergeCell ref="V81:V82"/>
    <mergeCell ref="W81:W82"/>
    <mergeCell ref="X81:X82"/>
    <mergeCell ref="Y81:Y82"/>
    <mergeCell ref="A63:A64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S63:S64"/>
    <mergeCell ref="T63:T64"/>
    <mergeCell ref="AD59:AD60"/>
    <mergeCell ref="AE59:AE60"/>
    <mergeCell ref="AF59:AF60"/>
    <mergeCell ref="AG59:AG60"/>
    <mergeCell ref="AH59:AH60"/>
    <mergeCell ref="AI59:AI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X61:X62"/>
    <mergeCell ref="Y61:Y62"/>
    <mergeCell ref="Z61:Z62"/>
    <mergeCell ref="AB61:AB62"/>
    <mergeCell ref="AC61:AC62"/>
    <mergeCell ref="AD61:AD62"/>
    <mergeCell ref="AE61:AE62"/>
    <mergeCell ref="AD57:AD58"/>
    <mergeCell ref="AE57:AE58"/>
    <mergeCell ref="AF57:AF58"/>
    <mergeCell ref="AG57:AG58"/>
    <mergeCell ref="AH57:AH58"/>
    <mergeCell ref="AI57:AI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N59:N60"/>
    <mergeCell ref="O59:O60"/>
    <mergeCell ref="P59:P60"/>
    <mergeCell ref="Q59:Q60"/>
    <mergeCell ref="R59:R60"/>
    <mergeCell ref="S59:S60"/>
    <mergeCell ref="T59:T60"/>
    <mergeCell ref="W59:W60"/>
    <mergeCell ref="X59:X60"/>
    <mergeCell ref="Y59:Y60"/>
    <mergeCell ref="Z59:Z60"/>
    <mergeCell ref="AG55:AG56"/>
    <mergeCell ref="AH55:AH56"/>
    <mergeCell ref="AI55:AI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W57:W58"/>
    <mergeCell ref="X57:X58"/>
    <mergeCell ref="Y57:Y58"/>
    <mergeCell ref="Z57:Z58"/>
    <mergeCell ref="Q55:Q56"/>
    <mergeCell ref="R55:R56"/>
    <mergeCell ref="S55:S56"/>
    <mergeCell ref="T55:T56"/>
    <mergeCell ref="U55:U56"/>
    <mergeCell ref="V55:V56"/>
    <mergeCell ref="W55:W56"/>
    <mergeCell ref="X55:X56"/>
    <mergeCell ref="Y55:Y56"/>
    <mergeCell ref="Z55:Z56"/>
    <mergeCell ref="AA55:AA56"/>
    <mergeCell ref="AB55:AB56"/>
    <mergeCell ref="AC55:AC56"/>
    <mergeCell ref="AA59:AA60"/>
    <mergeCell ref="AB59:AB60"/>
    <mergeCell ref="AC59:AC60"/>
    <mergeCell ref="AF55:AF56"/>
    <mergeCell ref="AE55:AE56"/>
    <mergeCell ref="R53:R54"/>
    <mergeCell ref="S53:S54"/>
    <mergeCell ref="T53:T54"/>
    <mergeCell ref="U53:U54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AF53:AF54"/>
    <mergeCell ref="AA57:AA58"/>
    <mergeCell ref="AB57:AB58"/>
    <mergeCell ref="AC57:AC58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  <mergeCell ref="AD55:AD56"/>
    <mergeCell ref="A55:A56"/>
    <mergeCell ref="B55:B56"/>
    <mergeCell ref="C55:C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R51:R52"/>
    <mergeCell ref="AI51:AI52"/>
    <mergeCell ref="AG53:AG54"/>
    <mergeCell ref="AH53:AH54"/>
    <mergeCell ref="S51:S52"/>
    <mergeCell ref="V51:V52"/>
    <mergeCell ref="W51:W52"/>
    <mergeCell ref="X51:X52"/>
    <mergeCell ref="Y51:Y52"/>
    <mergeCell ref="Z51:Z52"/>
    <mergeCell ref="AA51:AA52"/>
    <mergeCell ref="AB51:AB52"/>
    <mergeCell ref="AC51:AC52"/>
    <mergeCell ref="AD51:AD52"/>
    <mergeCell ref="AE51:AE52"/>
    <mergeCell ref="AF51:AF52"/>
    <mergeCell ref="AG51:AG52"/>
    <mergeCell ref="AH51:AH52"/>
    <mergeCell ref="AI53:AI54"/>
    <mergeCell ref="D47:D48"/>
    <mergeCell ref="W49:W50"/>
    <mergeCell ref="X49:X50"/>
    <mergeCell ref="Y49:Y50"/>
    <mergeCell ref="Z49:Z50"/>
    <mergeCell ref="AA49:AA50"/>
    <mergeCell ref="AB49:AB50"/>
    <mergeCell ref="AC49:AC50"/>
    <mergeCell ref="AD49:AD50"/>
    <mergeCell ref="AE49:AE50"/>
    <mergeCell ref="AF49:AF50"/>
    <mergeCell ref="AG49:AG50"/>
    <mergeCell ref="AH49:AH50"/>
    <mergeCell ref="Q53:Q54"/>
    <mergeCell ref="AI49:AI50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T47:T48"/>
    <mergeCell ref="W47:W48"/>
    <mergeCell ref="X47:X48"/>
    <mergeCell ref="Y47:Y48"/>
    <mergeCell ref="Z47:Z48"/>
    <mergeCell ref="AA47:AA48"/>
    <mergeCell ref="AB47:AB48"/>
    <mergeCell ref="AC47:AC48"/>
    <mergeCell ref="AD47:AD48"/>
    <mergeCell ref="AE47:AE48"/>
    <mergeCell ref="AF47:AF48"/>
    <mergeCell ref="AG47:AG48"/>
    <mergeCell ref="AH47:AH48"/>
    <mergeCell ref="AI47:AI48"/>
    <mergeCell ref="A49:A50"/>
    <mergeCell ref="B49:B50"/>
    <mergeCell ref="C49:C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S45:S46"/>
    <mergeCell ref="W45:W46"/>
    <mergeCell ref="X45:X46"/>
    <mergeCell ref="Y45:Y46"/>
    <mergeCell ref="Z45:Z46"/>
    <mergeCell ref="AA45:AA46"/>
    <mergeCell ref="AB45:AB46"/>
    <mergeCell ref="AC45:AC46"/>
    <mergeCell ref="AD45:AD46"/>
    <mergeCell ref="AE45:AE46"/>
    <mergeCell ref="AF45:AF46"/>
    <mergeCell ref="AG45:AG46"/>
    <mergeCell ref="AH45:AH46"/>
    <mergeCell ref="AI45:AI46"/>
    <mergeCell ref="A47:A48"/>
    <mergeCell ref="B47:B48"/>
    <mergeCell ref="C47:C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S43:S44"/>
    <mergeCell ref="W43:W44"/>
    <mergeCell ref="X43:X44"/>
    <mergeCell ref="Y43:Y44"/>
    <mergeCell ref="Z43:Z44"/>
    <mergeCell ref="AA43:AA44"/>
    <mergeCell ref="AB43:AB44"/>
    <mergeCell ref="AC43:AC44"/>
    <mergeCell ref="AD43:AD44"/>
    <mergeCell ref="AE43:AE44"/>
    <mergeCell ref="AF43:AF44"/>
    <mergeCell ref="AG43:AG44"/>
    <mergeCell ref="AH43:AH44"/>
    <mergeCell ref="AI43:AI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T41:T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AE41:AE42"/>
    <mergeCell ref="AF41:AF42"/>
    <mergeCell ref="AG41:AG42"/>
    <mergeCell ref="AH41:AH42"/>
    <mergeCell ref="AI41:AI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O41:O42"/>
    <mergeCell ref="P41:P42"/>
    <mergeCell ref="Q41:Q42"/>
    <mergeCell ref="R41:R42"/>
    <mergeCell ref="S41:S42"/>
    <mergeCell ref="S39:S40"/>
    <mergeCell ref="R39:R40"/>
    <mergeCell ref="T39:T40"/>
    <mergeCell ref="U39:U40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AE39:AE40"/>
    <mergeCell ref="AF39:AF40"/>
    <mergeCell ref="AG39:AG40"/>
    <mergeCell ref="AH39:AH40"/>
    <mergeCell ref="AI39:AI40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M39:M40"/>
    <mergeCell ref="N39:N40"/>
    <mergeCell ref="O39:O40"/>
    <mergeCell ref="P39:P40"/>
    <mergeCell ref="Q39:Q40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I37:AI38"/>
    <mergeCell ref="A37:A38"/>
    <mergeCell ref="B37:B38"/>
    <mergeCell ref="C37:C38"/>
    <mergeCell ref="D37:D38"/>
    <mergeCell ref="E37:E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R35:R36"/>
    <mergeCell ref="S35:S36"/>
    <mergeCell ref="T35:T36"/>
    <mergeCell ref="U35:U36"/>
    <mergeCell ref="V35:V36"/>
    <mergeCell ref="W35:W36"/>
    <mergeCell ref="Y35:Y36"/>
    <mergeCell ref="Z35:Z36"/>
    <mergeCell ref="AA35:AA36"/>
    <mergeCell ref="AB35:AB36"/>
    <mergeCell ref="AC35:AC36"/>
    <mergeCell ref="AD35:AD36"/>
    <mergeCell ref="AE35:AE36"/>
    <mergeCell ref="AF35:AF36"/>
    <mergeCell ref="AG35:AG36"/>
    <mergeCell ref="AH35:AH36"/>
    <mergeCell ref="AI35:AI36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S33:S34"/>
    <mergeCell ref="T33:T34"/>
    <mergeCell ref="U33:U34"/>
    <mergeCell ref="V33:V34"/>
    <mergeCell ref="W33:W34"/>
    <mergeCell ref="Y33:Y34"/>
    <mergeCell ref="Z33:Z34"/>
    <mergeCell ref="AA33:AA34"/>
    <mergeCell ref="AB33:AB34"/>
    <mergeCell ref="AC33:AC34"/>
    <mergeCell ref="AD33:AD34"/>
    <mergeCell ref="AE33:AE34"/>
    <mergeCell ref="AF33:AF34"/>
    <mergeCell ref="R31:R32"/>
    <mergeCell ref="AG33:AG34"/>
    <mergeCell ref="AH33:AH34"/>
    <mergeCell ref="AI33:AI34"/>
    <mergeCell ref="X33:X34"/>
    <mergeCell ref="AH31:AH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N33:N34"/>
    <mergeCell ref="O33:O34"/>
    <mergeCell ref="P33:P34"/>
    <mergeCell ref="Q33:Q34"/>
    <mergeCell ref="R33:R34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I31:AI32"/>
    <mergeCell ref="AI29:AI30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O31:O32"/>
    <mergeCell ref="P31:P32"/>
    <mergeCell ref="Q31:Q32"/>
    <mergeCell ref="S31:S32"/>
    <mergeCell ref="W27:W28"/>
    <mergeCell ref="X27:X28"/>
    <mergeCell ref="Y27:Y28"/>
    <mergeCell ref="Z27:Z28"/>
    <mergeCell ref="AA27:AA28"/>
    <mergeCell ref="AB27:AB28"/>
    <mergeCell ref="AC27:AC28"/>
    <mergeCell ref="AD27:AD28"/>
    <mergeCell ref="AE27:AE28"/>
    <mergeCell ref="AF27:AF28"/>
    <mergeCell ref="AG27:AG28"/>
    <mergeCell ref="AH27:AH28"/>
    <mergeCell ref="AI27:AI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X21:X23"/>
    <mergeCell ref="Y21:Y23"/>
    <mergeCell ref="Z21:Z23"/>
    <mergeCell ref="AA21:AA23"/>
    <mergeCell ref="AB21:AB23"/>
    <mergeCell ref="AC21:AC23"/>
    <mergeCell ref="AD21:AD23"/>
    <mergeCell ref="AE21:AE23"/>
    <mergeCell ref="AF21:AF23"/>
    <mergeCell ref="AG21:AG23"/>
    <mergeCell ref="AH22:AH23"/>
    <mergeCell ref="AI22:AI23"/>
    <mergeCell ref="A27:A28"/>
    <mergeCell ref="B27:B28"/>
    <mergeCell ref="C27:C28"/>
    <mergeCell ref="D27:D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K16:M16"/>
    <mergeCell ref="N16:Q16"/>
    <mergeCell ref="R16:S16"/>
    <mergeCell ref="D18:AG18"/>
    <mergeCell ref="AH18:AI19"/>
    <mergeCell ref="D19:I20"/>
    <mergeCell ref="J19:K20"/>
    <mergeCell ref="L19:T20"/>
    <mergeCell ref="U19:X20"/>
    <mergeCell ref="Y19:AC20"/>
    <mergeCell ref="AD19:AG20"/>
    <mergeCell ref="AH20:AI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S21:S23"/>
    <mergeCell ref="T21:T23"/>
    <mergeCell ref="U21:U23"/>
    <mergeCell ref="V21:V23"/>
    <mergeCell ref="W21:W23"/>
    <mergeCell ref="B12:D12"/>
    <mergeCell ref="E12:G12"/>
    <mergeCell ref="H12:J12"/>
    <mergeCell ref="K12:M12"/>
    <mergeCell ref="N12:Q12"/>
    <mergeCell ref="R12:S12"/>
    <mergeCell ref="AH12:AI13"/>
    <mergeCell ref="B13:D13"/>
    <mergeCell ref="E13:G13"/>
    <mergeCell ref="K13:M13"/>
    <mergeCell ref="N13:Q13"/>
    <mergeCell ref="R13:S13"/>
    <mergeCell ref="B14:D14"/>
    <mergeCell ref="E14:G14"/>
    <mergeCell ref="K14:M14"/>
    <mergeCell ref="N14:Q14"/>
    <mergeCell ref="R14:S14"/>
    <mergeCell ref="AH14:AI15"/>
    <mergeCell ref="B15:D15"/>
    <mergeCell ref="E15:G15"/>
    <mergeCell ref="K15:M15"/>
    <mergeCell ref="N15:Q15"/>
    <mergeCell ref="R15:S15"/>
    <mergeCell ref="A6:D7"/>
    <mergeCell ref="E6:G10"/>
    <mergeCell ref="H6:J10"/>
    <mergeCell ref="K6:M10"/>
    <mergeCell ref="N6:Q10"/>
    <mergeCell ref="R6:S10"/>
    <mergeCell ref="AH6:AI6"/>
    <mergeCell ref="AH7:AI7"/>
    <mergeCell ref="A8:A10"/>
    <mergeCell ref="B8:D10"/>
    <mergeCell ref="AH8:AI9"/>
    <mergeCell ref="AH10:AI11"/>
    <mergeCell ref="B11:D11"/>
    <mergeCell ref="E11:G11"/>
    <mergeCell ref="H11:J11"/>
    <mergeCell ref="K11:M11"/>
    <mergeCell ref="N11:Q11"/>
    <mergeCell ref="R11:S11"/>
    <mergeCell ref="M85:M86"/>
    <mergeCell ref="M87:M88"/>
    <mergeCell ref="N87:N88"/>
    <mergeCell ref="U97:U98"/>
    <mergeCell ref="V111:V112"/>
    <mergeCell ref="M115:M116"/>
    <mergeCell ref="E125:E126"/>
    <mergeCell ref="M139:M140"/>
    <mergeCell ref="N41:N42"/>
    <mergeCell ref="V105:V106"/>
    <mergeCell ref="U41:U42"/>
    <mergeCell ref="V41:V42"/>
    <mergeCell ref="T43:T44"/>
    <mergeCell ref="U43:U44"/>
    <mergeCell ref="V43:V44"/>
    <mergeCell ref="T45:T46"/>
    <mergeCell ref="U45:U46"/>
    <mergeCell ref="V45:V46"/>
    <mergeCell ref="U47:U48"/>
    <mergeCell ref="V47:V48"/>
    <mergeCell ref="T49:T50"/>
    <mergeCell ref="U49:U50"/>
    <mergeCell ref="V49:V50"/>
    <mergeCell ref="T51:T52"/>
    <mergeCell ref="U51:U52"/>
    <mergeCell ref="V57:V58"/>
    <mergeCell ref="U59:U60"/>
    <mergeCell ref="V59:V60"/>
    <mergeCell ref="T61:T62"/>
    <mergeCell ref="U61:U62"/>
    <mergeCell ref="V61:V62"/>
    <mergeCell ref="U63:U64"/>
  </mergeCells>
  <printOptions horizontalCentered="1"/>
  <pageMargins left="0.35433070866141736" right="0.39370078740157483" top="0.39370078740157483" bottom="0.27559055118110237" header="0.51181102362204722" footer="0.51181102362204722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ДС-9.1</cp:lastModifiedBy>
  <cp:revision>1</cp:revision>
  <cp:lastPrinted>2022-12-16T10:43:04Z</cp:lastPrinted>
  <dcterms:created xsi:type="dcterms:W3CDTF">1998-12-08T10:37:05Z</dcterms:created>
  <dcterms:modified xsi:type="dcterms:W3CDTF">2022-12-16T10:43:38Z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